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Budget\"/>
    </mc:Choice>
  </mc:AlternateContent>
  <bookViews>
    <workbookView xWindow="0" yWindow="0" windowWidth="24000" windowHeight="9585" activeTab="1"/>
  </bookViews>
  <sheets>
    <sheet name="SUMMARY" sheetId="4" r:id="rId1"/>
    <sheet name="INCOME" sheetId="2" r:id="rId2"/>
    <sheet name="EXPENDITURE" sheetId="3" r:id="rId3"/>
    <sheet name="Appendix 1 - Carry forward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  <c r="B11" i="4"/>
  <c r="G155" i="3" l="1"/>
  <c r="F27" i="4" s="1"/>
  <c r="F15" i="2" l="1"/>
  <c r="C11" i="4" s="1"/>
  <c r="C30" i="5" l="1"/>
  <c r="G10" i="5"/>
  <c r="G97" i="3" l="1"/>
  <c r="E35" i="4" l="1"/>
  <c r="E31" i="4" l="1"/>
  <c r="G163" i="3"/>
  <c r="F31" i="4" s="1"/>
  <c r="E33" i="4" l="1"/>
  <c r="G170" i="3"/>
  <c r="F64" i="2"/>
  <c r="C23" i="4" s="1"/>
  <c r="F33" i="4" l="1"/>
  <c r="G81" i="3"/>
  <c r="E29" i="4" l="1"/>
  <c r="E25" i="4"/>
  <c r="E23" i="4"/>
  <c r="E21" i="4"/>
  <c r="E19" i="4"/>
  <c r="E17" i="4"/>
  <c r="E15" i="4"/>
  <c r="E13" i="4"/>
  <c r="E11" i="4"/>
  <c r="E9" i="4"/>
  <c r="B25" i="4"/>
  <c r="B21" i="4"/>
  <c r="B19" i="4"/>
  <c r="B17" i="4"/>
  <c r="B15" i="4"/>
  <c r="B13" i="4"/>
  <c r="B9" i="4"/>
  <c r="G159" i="3" l="1"/>
  <c r="G151" i="3"/>
  <c r="F25" i="4" s="1"/>
  <c r="G144" i="3"/>
  <c r="F23" i="4" s="1"/>
  <c r="G138" i="3"/>
  <c r="F21" i="4" s="1"/>
  <c r="G117" i="3"/>
  <c r="G112" i="3"/>
  <c r="G100" i="3"/>
  <c r="G55" i="3"/>
  <c r="F17" i="4" s="1"/>
  <c r="G47" i="3"/>
  <c r="F15" i="4" s="1"/>
  <c r="G37" i="3"/>
  <c r="F13" i="4" s="1"/>
  <c r="G29" i="3"/>
  <c r="F11" i="4" s="1"/>
  <c r="G14" i="3"/>
  <c r="F57" i="2"/>
  <c r="C21" i="4" s="1"/>
  <c r="F48" i="2"/>
  <c r="C19" i="4" s="1"/>
  <c r="F42" i="2"/>
  <c r="C17" i="4" s="1"/>
  <c r="F35" i="2"/>
  <c r="F21" i="2"/>
  <c r="C13" i="4" s="1"/>
  <c r="F10" i="2"/>
  <c r="C15" i="4" l="1"/>
  <c r="F66" i="2"/>
  <c r="F68" i="2"/>
  <c r="F9" i="4"/>
  <c r="F41" i="4" s="1"/>
  <c r="F29" i="4"/>
  <c r="C9" i="4"/>
  <c r="G119" i="3"/>
  <c r="G172" i="3" s="1"/>
  <c r="F19" i="4" l="1"/>
  <c r="G4" i="3"/>
  <c r="C25" i="4"/>
  <c r="C27" i="4" s="1"/>
  <c r="F35" i="4" l="1"/>
  <c r="C29" i="4" s="1"/>
  <c r="G177" i="3" l="1"/>
  <c r="G179" i="3" s="1"/>
  <c r="G5" i="3" s="1"/>
  <c r="F39" i="4" s="1"/>
  <c r="F37" i="4" l="1"/>
</calcChain>
</file>

<file path=xl/sharedStrings.xml><?xml version="1.0" encoding="utf-8"?>
<sst xmlns="http://schemas.openxmlformats.org/spreadsheetml/2006/main" count="342" uniqueCount="262">
  <si>
    <t>Cost Centre</t>
  </si>
  <si>
    <t>Narrative</t>
  </si>
  <si>
    <t>£</t>
  </si>
  <si>
    <t>NOTES</t>
  </si>
  <si>
    <t>ESFA General Annual Grant (GAG)</t>
  </si>
  <si>
    <t>Restricted Income</t>
  </si>
  <si>
    <t>Pupil Premium</t>
  </si>
  <si>
    <t>Rates</t>
  </si>
  <si>
    <t>Insurance</t>
  </si>
  <si>
    <t>Unrestricted Income</t>
  </si>
  <si>
    <t>Donations</t>
  </si>
  <si>
    <t>Shenfield High School</t>
  </si>
  <si>
    <t>Total Income</t>
  </si>
  <si>
    <t>Teachers</t>
  </si>
  <si>
    <t>Unqualified Teachers</t>
  </si>
  <si>
    <t xml:space="preserve"> </t>
  </si>
  <si>
    <t>Cleaning</t>
  </si>
  <si>
    <t>Water</t>
  </si>
  <si>
    <t>Careers</t>
  </si>
  <si>
    <t>Furniture</t>
  </si>
  <si>
    <t>Notes/Description</t>
  </si>
  <si>
    <t>ESFA - School budget share</t>
  </si>
  <si>
    <t>Minimum funding guarantee</t>
  </si>
  <si>
    <t>Pupil premium</t>
  </si>
  <si>
    <t xml:space="preserve">Other ESFA Grants </t>
  </si>
  <si>
    <t>Sixth form funding 16-19 allocation</t>
  </si>
  <si>
    <t>LA High needs funding (SEN)</t>
  </si>
  <si>
    <t>Other Restricted Income</t>
  </si>
  <si>
    <t>Other Unrestricted Income</t>
  </si>
  <si>
    <t>School games - SGO salary income</t>
  </si>
  <si>
    <t>Lettings</t>
  </si>
  <si>
    <t>Sports centre income</t>
  </si>
  <si>
    <t>Astro income</t>
  </si>
  <si>
    <t>Notes</t>
  </si>
  <si>
    <t>SG150A</t>
  </si>
  <si>
    <t>AGP0101</t>
  </si>
  <si>
    <t>Parent donations</t>
  </si>
  <si>
    <t>Budget Plan: Income</t>
  </si>
  <si>
    <t>Budget Plan: Expenditure</t>
  </si>
  <si>
    <t>Supply</t>
  </si>
  <si>
    <t>Other Staff Costs</t>
  </si>
  <si>
    <t>Salaries: Support Staff</t>
  </si>
  <si>
    <t>Salaries: Teaching Staff</t>
  </si>
  <si>
    <t>Pastoral Staff</t>
  </si>
  <si>
    <t>Dept. Technicians</t>
  </si>
  <si>
    <t>LSA</t>
  </si>
  <si>
    <t>IT Technicians</t>
  </si>
  <si>
    <t>Science Technicians</t>
  </si>
  <si>
    <t>Library Staff</t>
  </si>
  <si>
    <t>Student Services</t>
  </si>
  <si>
    <t>Cover Supervisers</t>
  </si>
  <si>
    <t>Maintenance of Premises</t>
  </si>
  <si>
    <t>Other Occupancy Costs</t>
  </si>
  <si>
    <t>Other Support, Supplies &amp; Services</t>
  </si>
  <si>
    <t>Other Expenditure</t>
  </si>
  <si>
    <t>expected in-year income on approved projects</t>
  </si>
  <si>
    <t>Contingency</t>
  </si>
  <si>
    <t>Curriculum Department Budgets</t>
  </si>
  <si>
    <t>Description</t>
  </si>
  <si>
    <t>Buildings maintenance</t>
  </si>
  <si>
    <t>Astro expenditure</t>
  </si>
  <si>
    <t>Sports Centre</t>
  </si>
  <si>
    <t>640a</t>
  </si>
  <si>
    <t>AGP0201</t>
  </si>
  <si>
    <t>AGP0202</t>
  </si>
  <si>
    <t>Grounds maintenance</t>
  </si>
  <si>
    <t>Swimming pool maintenance</t>
  </si>
  <si>
    <t>Energy</t>
  </si>
  <si>
    <t>Art</t>
  </si>
  <si>
    <t>Performing Arts Professionals</t>
  </si>
  <si>
    <t>Drama</t>
  </si>
  <si>
    <t>Music</t>
  </si>
  <si>
    <t>English</t>
  </si>
  <si>
    <t>Modern Languages</t>
  </si>
  <si>
    <t>Social Sciences</t>
  </si>
  <si>
    <t>Science</t>
  </si>
  <si>
    <t>Business Studies</t>
  </si>
  <si>
    <t>Mathematics</t>
  </si>
  <si>
    <t xml:space="preserve">PE </t>
  </si>
  <si>
    <t>Cricket Academy</t>
  </si>
  <si>
    <t>Football Academy</t>
  </si>
  <si>
    <t>STEM</t>
  </si>
  <si>
    <t>Educational Support, Supplies &amp; Services</t>
  </si>
  <si>
    <t>Other Educational Department Budgets</t>
  </si>
  <si>
    <t>Vocational animals</t>
  </si>
  <si>
    <t>KS3 Pre-vocational</t>
  </si>
  <si>
    <t>Yr11 work experience</t>
  </si>
  <si>
    <t>Library</t>
  </si>
  <si>
    <t>SG150</t>
  </si>
  <si>
    <t>School games</t>
  </si>
  <si>
    <t>Exam Costs</t>
  </si>
  <si>
    <t>Exam fees</t>
  </si>
  <si>
    <t>Pupil Support Services</t>
  </si>
  <si>
    <t>Primary liason</t>
  </si>
  <si>
    <t>Field study support</t>
  </si>
  <si>
    <t>SFLAC</t>
  </si>
  <si>
    <t>Looked after children</t>
  </si>
  <si>
    <t>FSM Students</t>
  </si>
  <si>
    <t>16-18 Bursary funding</t>
  </si>
  <si>
    <t>Communictaions</t>
  </si>
  <si>
    <t>Office expenses</t>
  </si>
  <si>
    <t>Postage</t>
  </si>
  <si>
    <t>Professional fees</t>
  </si>
  <si>
    <t>Licences &amp; subscriptions</t>
  </si>
  <si>
    <t>First aid</t>
  </si>
  <si>
    <t>Hospitality</t>
  </si>
  <si>
    <t>Working environment</t>
  </si>
  <si>
    <t>Minibus costs</t>
  </si>
  <si>
    <t>Governors</t>
  </si>
  <si>
    <t>Marketing</t>
  </si>
  <si>
    <t>School improvement</t>
  </si>
  <si>
    <t>DFC</t>
  </si>
  <si>
    <t>Headteacher</t>
  </si>
  <si>
    <t>IT Maintenance</t>
  </si>
  <si>
    <t>Comms maintenance</t>
  </si>
  <si>
    <t>Departmental services</t>
  </si>
  <si>
    <t>Cost neutral as photocopying costs cover expenses</t>
  </si>
  <si>
    <t>Staff training</t>
  </si>
  <si>
    <t>Other staff costs</t>
  </si>
  <si>
    <t>Staff recruitment</t>
  </si>
  <si>
    <t>FSM Staff</t>
  </si>
  <si>
    <t>Salix loan repayments</t>
  </si>
  <si>
    <t>Irrecoverable VAT</t>
  </si>
  <si>
    <t>Unallocated Budget</t>
  </si>
  <si>
    <t>ESFA General Annual Grant</t>
  </si>
  <si>
    <t>Other ESFA Grants</t>
  </si>
  <si>
    <t>Other Restriced Income</t>
  </si>
  <si>
    <t>Other Unrestriced Income</t>
  </si>
  <si>
    <t>299 - Contingency Unrestricted</t>
  </si>
  <si>
    <t>Salaries - Teaching Staff</t>
  </si>
  <si>
    <t>Salaries - Support Staff</t>
  </si>
  <si>
    <t>Curriculum Departments - Sub-total</t>
  </si>
  <si>
    <t>Other Educational Departments - Sub-total</t>
  </si>
  <si>
    <t>Exam Costs - Sub-total</t>
  </si>
  <si>
    <t>Pupil Support Services - Sub-total</t>
  </si>
  <si>
    <t>Pupil Premium - Sub-total</t>
  </si>
  <si>
    <t>Income</t>
  </si>
  <si>
    <t>Expenditure</t>
  </si>
  <si>
    <t>This budget was approved by the Governing body on:</t>
  </si>
  <si>
    <t>Chair of Governors</t>
  </si>
  <si>
    <t>Chair of Resources</t>
  </si>
  <si>
    <t xml:space="preserve">Shenfield High School </t>
  </si>
  <si>
    <t>Annual Budget Summary</t>
  </si>
  <si>
    <t>Literacy</t>
  </si>
  <si>
    <t>Numeracy</t>
  </si>
  <si>
    <t>Sports &amp; Coaching Services</t>
  </si>
  <si>
    <t>Combined Cadet Force</t>
  </si>
  <si>
    <t>expected in year expenditure on projects</t>
  </si>
  <si>
    <t>PREP</t>
  </si>
  <si>
    <t>Technology Maintenance Costs</t>
  </si>
  <si>
    <t xml:space="preserve"> Technology Maintenance Costs</t>
  </si>
  <si>
    <r>
      <t xml:space="preserve">Name:          </t>
    </r>
    <r>
      <rPr>
        <b/>
        <sz val="12"/>
        <color theme="1"/>
        <rFont val="Tahoma"/>
        <family val="2"/>
      </rPr>
      <t>C.Herman</t>
    </r>
  </si>
  <si>
    <t xml:space="preserve">Other Local Authority Grants </t>
  </si>
  <si>
    <t>Capital Income</t>
  </si>
  <si>
    <t>CIF Project 2</t>
  </si>
  <si>
    <t>Total Funds Available</t>
  </si>
  <si>
    <t>Capital Expenditure</t>
  </si>
  <si>
    <t xml:space="preserve">Engineering </t>
  </si>
  <si>
    <t>inc CIF, DFC, Capital Grants (see Appendix 1)</t>
  </si>
  <si>
    <t>(see Appendix 1)</t>
  </si>
  <si>
    <t>LA Essex LAC</t>
  </si>
  <si>
    <t>Catering maintenance</t>
  </si>
  <si>
    <t>CIF Loan repayment</t>
  </si>
  <si>
    <t>ESFA income reduced monthly</t>
  </si>
  <si>
    <t>Total Expenditure inc. Contingency</t>
  </si>
  <si>
    <t>Computer Science</t>
  </si>
  <si>
    <r>
      <t xml:space="preserve">Name:         </t>
    </r>
    <r>
      <rPr>
        <b/>
        <sz val="12"/>
        <color theme="1"/>
        <rFont val="Tahoma"/>
        <family val="2"/>
      </rPr>
      <t>J. Swettenham</t>
    </r>
  </si>
  <si>
    <r>
      <t xml:space="preserve">Name:          </t>
    </r>
    <r>
      <rPr>
        <b/>
        <sz val="12"/>
        <color theme="1"/>
        <rFont val="Tahoma"/>
        <family val="2"/>
      </rPr>
      <t>K. Boulton</t>
    </r>
  </si>
  <si>
    <t>Media Studies</t>
  </si>
  <si>
    <t>Staff Room Fund</t>
  </si>
  <si>
    <t>Geography</t>
  </si>
  <si>
    <t>History</t>
  </si>
  <si>
    <t xml:space="preserve">Pastoral </t>
  </si>
  <si>
    <r>
      <t>Safeguarding and Support</t>
    </r>
    <r>
      <rPr>
        <sz val="8"/>
        <rFont val="Tahoma"/>
        <family val="2"/>
      </rPr>
      <t xml:space="preserve"> </t>
    </r>
  </si>
  <si>
    <t xml:space="preserve">6th Form </t>
  </si>
  <si>
    <t>Productions Maintenance</t>
  </si>
  <si>
    <t>Music\Drama Productions emergency consmables</t>
  </si>
  <si>
    <t xml:space="preserve">CIF Project 1 </t>
  </si>
  <si>
    <t xml:space="preserve">Other authorities income LAC\SEN </t>
  </si>
  <si>
    <t>Post-LAC</t>
  </si>
  <si>
    <t>Eduaction Support</t>
  </si>
  <si>
    <t>303a</t>
  </si>
  <si>
    <t>Drama Productions</t>
  </si>
  <si>
    <t>304a</t>
  </si>
  <si>
    <t>Music Productions</t>
  </si>
  <si>
    <t>Jack Petchey</t>
  </si>
  <si>
    <t>Total</t>
  </si>
  <si>
    <t>Balance</t>
  </si>
  <si>
    <t>CIF Project 1</t>
  </si>
  <si>
    <t>Revenue funds carried forward</t>
  </si>
  <si>
    <t>Capital funds carried forward</t>
  </si>
  <si>
    <t xml:space="preserve">(see Appendix 1) </t>
  </si>
  <si>
    <t>Sports camp, Prom, trips etc…</t>
  </si>
  <si>
    <t>TR</t>
  </si>
  <si>
    <t xml:space="preserve">TR coded cost centres </t>
  </si>
  <si>
    <t>AGP202</t>
  </si>
  <si>
    <t>Astro sinking fund in year contribution</t>
  </si>
  <si>
    <t>funds requested from LA as required</t>
  </si>
  <si>
    <r>
      <t xml:space="preserve">Teachers Pay Grant </t>
    </r>
    <r>
      <rPr>
        <sz val="9"/>
        <color indexed="8"/>
        <rFont val="Tahoma"/>
        <family val="2"/>
      </rPr>
      <t>(6th form only)</t>
    </r>
  </si>
  <si>
    <t>Teachers Pension Grant (6th form only)</t>
  </si>
  <si>
    <t xml:space="preserve">Revenue Balance Brought Forward </t>
  </si>
  <si>
    <t xml:space="preserve">Capital Balance Brought Forward </t>
  </si>
  <si>
    <t>School imp. DFC</t>
  </si>
  <si>
    <t>Reserves brought forward</t>
  </si>
  <si>
    <t>Transfer of funds between cost centres</t>
  </si>
  <si>
    <t>Astro sinking fund reserves</t>
  </si>
  <si>
    <r>
      <t xml:space="preserve">Pupil Premium - </t>
    </r>
    <r>
      <rPr>
        <sz val="8"/>
        <rFont val="Tahoma"/>
        <family val="2"/>
      </rPr>
      <t>Cost centre transfers</t>
    </r>
  </si>
  <si>
    <t>Contribution to other cost centres supporting PP</t>
  </si>
  <si>
    <t>As per PP reports and breakdown</t>
  </si>
  <si>
    <t>Pupil Premium transfers to other cost centres</t>
  </si>
  <si>
    <t>KS4 £3,000 and KS5 £1,200</t>
  </si>
  <si>
    <t>Total In-year Income</t>
  </si>
  <si>
    <t>Total In-year Expenditure</t>
  </si>
  <si>
    <t>Revenue Balance Brought Forward</t>
  </si>
  <si>
    <t>Capital Balance Brought Forward</t>
  </si>
  <si>
    <t>Total Staff Salary Cost</t>
  </si>
  <si>
    <t>Revenue Funds Brought Forward</t>
  </si>
  <si>
    <t>Capital Funds Brought Forward</t>
  </si>
  <si>
    <t xml:space="preserve">Other Expenditure </t>
  </si>
  <si>
    <t>September 2022 to August 2023</t>
  </si>
  <si>
    <t xml:space="preserve"> September 2022 to August 2023</t>
  </si>
  <si>
    <t>Sinking fund in year contribution not spent 2022-23</t>
  </si>
  <si>
    <t>Revenue balances brought forward</t>
  </si>
  <si>
    <t>Carried forward funds - forecast as of June 2022 Outturn for Budget</t>
  </si>
  <si>
    <t>Recovery Premium</t>
  </si>
  <si>
    <t>Other Income</t>
  </si>
  <si>
    <t>Re-imbursement for services\ department generated\ AWPU transfers\ gift aid\ bank intrest etc.</t>
  </si>
  <si>
    <t xml:space="preserve">Premises </t>
  </si>
  <si>
    <t>Teaching staff - additional hours</t>
  </si>
  <si>
    <t>Support staff - additional hours\overtime</t>
  </si>
  <si>
    <t>Premises overtime</t>
  </si>
  <si>
    <t>Leadership - SLT</t>
  </si>
  <si>
    <t>Administrative - including SLT</t>
  </si>
  <si>
    <t>SEN</t>
  </si>
  <si>
    <t>Gateway centre</t>
  </si>
  <si>
    <t>Pupil Premium &amp; Recovery Premium</t>
  </si>
  <si>
    <t>Pupil exclusion\referral</t>
  </si>
  <si>
    <t>Capital works &amp; improvements</t>
  </si>
  <si>
    <t>inc DFC</t>
  </si>
  <si>
    <t>In-year income only</t>
  </si>
  <si>
    <t>In-year surplus\deficit</t>
  </si>
  <si>
    <t>Sept 2022 - Fund stands at £145,000 (no expenditure expected until approx 2025)</t>
  </si>
  <si>
    <t>Bursary Funding</t>
  </si>
  <si>
    <t>354a</t>
  </si>
  <si>
    <t>Duke of Edinburgh</t>
  </si>
  <si>
    <t>PTA</t>
  </si>
  <si>
    <t>Astro sinking fund</t>
  </si>
  <si>
    <t>School Games</t>
  </si>
  <si>
    <t>TR903</t>
  </si>
  <si>
    <t>Year 11 Prom</t>
  </si>
  <si>
    <t>TR916</t>
  </si>
  <si>
    <t>Sports Camp</t>
  </si>
  <si>
    <t>Supplementary Grant</t>
  </si>
  <si>
    <t>included in PP?</t>
  </si>
  <si>
    <t>School-led tuition fund</t>
  </si>
  <si>
    <t>16-19 tuition fund</t>
  </si>
  <si>
    <t>60% funded</t>
  </si>
  <si>
    <t>Food Science</t>
  </si>
  <si>
    <t>Alternative Education &amp; Tutoring</t>
  </si>
  <si>
    <t>in addidition to in-year contribution</t>
  </si>
  <si>
    <t>Astro sinking funds b/f unspent in 2022-23</t>
  </si>
  <si>
    <t>General funds for wider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</si>
</sst>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36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2"/>
      <color theme="1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sz val="14"/>
      <color rgb="FFFFFF00"/>
      <name val="Tahoma"/>
      <family val="2"/>
    </font>
    <font>
      <sz val="12"/>
      <color rgb="FFFFFF0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color indexed="12"/>
      <name val="Tahoma"/>
      <family val="2"/>
    </font>
    <font>
      <sz val="11"/>
      <color rgb="FFFF0000"/>
      <name val="Tahoma"/>
      <family val="2"/>
    </font>
    <font>
      <sz val="14"/>
      <name val="Tahoma"/>
      <family val="2"/>
    </font>
    <font>
      <i/>
      <sz val="11"/>
      <name val="Tahoma"/>
      <family val="2"/>
    </font>
    <font>
      <b/>
      <sz val="14"/>
      <color rgb="FFFFFF00"/>
      <name val="Tahoma"/>
      <family val="2"/>
    </font>
    <font>
      <b/>
      <sz val="12"/>
      <color theme="1"/>
      <name val="Tahoma"/>
      <family val="2"/>
    </font>
    <font>
      <i/>
      <sz val="11"/>
      <color indexed="8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theme="1"/>
      <name val="Tahoma"/>
      <family val="2"/>
    </font>
    <font>
      <sz val="11"/>
      <color rgb="FF0070C0"/>
      <name val="Tahoma"/>
      <family val="2"/>
    </font>
    <font>
      <b/>
      <u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/>
    <xf numFmtId="0" fontId="2" fillId="3" borderId="0" xfId="0" applyFont="1" applyFill="1"/>
    <xf numFmtId="164" fontId="3" fillId="3" borderId="0" xfId="1" applyNumberFormat="1" applyFont="1" applyFill="1" applyAlignment="1" applyProtection="1">
      <alignment wrapText="1"/>
    </xf>
    <xf numFmtId="49" fontId="3" fillId="3" borderId="0" xfId="1" applyNumberFormat="1" applyFont="1" applyFill="1" applyAlignment="1" applyProtection="1">
      <alignment wrapText="1"/>
    </xf>
    <xf numFmtId="1" fontId="3" fillId="3" borderId="0" xfId="1" applyNumberFormat="1" applyFont="1" applyFill="1" applyProtection="1"/>
    <xf numFmtId="164" fontId="3" fillId="3" borderId="0" xfId="1" applyNumberFormat="1" applyFont="1" applyFill="1" applyProtection="1">
      <protection locked="0"/>
    </xf>
    <xf numFmtId="164" fontId="3" fillId="3" borderId="0" xfId="1" applyNumberFormat="1" applyFont="1" applyFill="1" applyBorder="1" applyAlignment="1" applyProtection="1">
      <alignment wrapText="1"/>
    </xf>
    <xf numFmtId="49" fontId="3" fillId="3" borderId="0" xfId="1" applyNumberFormat="1" applyFont="1" applyFill="1" applyAlignment="1" applyProtection="1">
      <alignment horizont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164" fontId="6" fillId="0" borderId="7" xfId="1" applyNumberFormat="1" applyFont="1" applyBorder="1" applyAlignment="1" applyProtection="1">
      <alignment horizontal="center" vertical="center" wrapText="1"/>
    </xf>
    <xf numFmtId="1" fontId="6" fillId="0" borderId="7" xfId="1" applyNumberFormat="1" applyFont="1" applyBorder="1" applyAlignment="1" applyProtection="1">
      <alignment horizontal="center" vertical="center" wrapText="1"/>
    </xf>
    <xf numFmtId="1" fontId="6" fillId="0" borderId="8" xfId="1" applyNumberFormat="1" applyFont="1" applyBorder="1" applyAlignment="1" applyProtection="1">
      <alignment horizontal="center" vertical="center"/>
    </xf>
    <xf numFmtId="164" fontId="6" fillId="0" borderId="9" xfId="1" applyNumberFormat="1" applyFont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right" wrapText="1"/>
    </xf>
    <xf numFmtId="49" fontId="7" fillId="3" borderId="0" xfId="1" applyNumberFormat="1" applyFont="1" applyFill="1" applyBorder="1" applyAlignment="1" applyProtection="1">
      <alignment horizontal="center" wrapText="1"/>
    </xf>
    <xf numFmtId="1" fontId="3" fillId="3" borderId="0" xfId="1" applyNumberFormat="1" applyFont="1" applyFill="1" applyBorder="1" applyProtection="1"/>
    <xf numFmtId="3" fontId="3" fillId="3" borderId="0" xfId="1" applyNumberFormat="1" applyFont="1" applyFill="1" applyBorder="1" applyProtection="1">
      <protection locked="0"/>
    </xf>
    <xf numFmtId="164" fontId="6" fillId="0" borderId="5" xfId="1" applyNumberFormat="1" applyFont="1" applyFill="1" applyBorder="1" applyAlignment="1" applyProtection="1">
      <alignment vertical="top" wrapText="1"/>
    </xf>
    <xf numFmtId="1" fontId="6" fillId="0" borderId="7" xfId="1" applyNumberFormat="1" applyFont="1" applyBorder="1" applyAlignment="1" applyProtection="1">
      <alignment horizontal="center" vertical="center"/>
    </xf>
    <xf numFmtId="49" fontId="3" fillId="3" borderId="0" xfId="1" applyNumberFormat="1" applyFont="1" applyFill="1" applyBorder="1" applyAlignment="1" applyProtection="1">
      <alignment horizontal="center" wrapText="1"/>
    </xf>
    <xf numFmtId="164" fontId="6" fillId="3" borderId="0" xfId="1" applyNumberFormat="1" applyFont="1" applyFill="1" applyBorder="1" applyAlignment="1" applyProtection="1">
      <alignment horizontal="right" wrapText="1"/>
    </xf>
    <xf numFmtId="3" fontId="6" fillId="3" borderId="0" xfId="1" applyNumberFormat="1" applyFont="1" applyFill="1" applyBorder="1" applyAlignment="1" applyProtection="1">
      <protection locked="0" hidden="1"/>
    </xf>
    <xf numFmtId="164" fontId="10" fillId="0" borderId="7" xfId="1" applyNumberFormat="1" applyFont="1" applyFill="1" applyBorder="1" applyAlignment="1" applyProtection="1">
      <alignment horizontal="center" vertical="top" wrapText="1"/>
    </xf>
    <xf numFmtId="164" fontId="10" fillId="0" borderId="7" xfId="1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wrapText="1"/>
    </xf>
    <xf numFmtId="0" fontId="8" fillId="3" borderId="0" xfId="0" applyFont="1" applyFill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1" fontId="12" fillId="3" borderId="0" xfId="0" applyNumberFormat="1" applyFont="1" applyFill="1" applyAlignment="1" applyProtection="1">
      <alignment wrapText="1"/>
    </xf>
    <xf numFmtId="1" fontId="8" fillId="3" borderId="0" xfId="0" applyNumberFormat="1" applyFont="1" applyFill="1" applyAlignment="1" applyProtection="1">
      <alignment wrapText="1"/>
    </xf>
    <xf numFmtId="0" fontId="8" fillId="3" borderId="0" xfId="0" applyFont="1" applyFill="1" applyAlignment="1" applyProtection="1">
      <alignment wrapText="1"/>
      <protection locked="0"/>
    </xf>
    <xf numFmtId="1" fontId="6" fillId="3" borderId="0" xfId="0" applyNumberFormat="1" applyFont="1" applyFill="1" applyBorder="1" applyAlignment="1" applyProtection="1">
      <alignment horizontal="right" wrapText="1" shrinkToFit="1"/>
      <protection locked="0"/>
    </xf>
    <xf numFmtId="3" fontId="8" fillId="3" borderId="0" xfId="0" applyNumberFormat="1" applyFont="1" applyFill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center" wrapText="1"/>
    </xf>
    <xf numFmtId="0" fontId="1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wrapText="1"/>
    </xf>
    <xf numFmtId="1" fontId="16" fillId="3" borderId="0" xfId="0" applyNumberFormat="1" applyFont="1" applyFill="1" applyAlignment="1" applyProtection="1">
      <alignment wrapText="1"/>
    </xf>
    <xf numFmtId="0" fontId="16" fillId="3" borderId="0" xfId="0" applyFont="1" applyFill="1" applyAlignment="1" applyProtection="1">
      <alignment wrapText="1"/>
      <protection locked="0"/>
    </xf>
    <xf numFmtId="3" fontId="6" fillId="3" borderId="0" xfId="0" applyNumberFormat="1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horizontal="center" wrapText="1"/>
    </xf>
    <xf numFmtId="3" fontId="8" fillId="3" borderId="0" xfId="0" applyNumberFormat="1" applyFont="1" applyFill="1" applyAlignment="1" applyProtection="1">
      <alignment wrapText="1"/>
    </xf>
    <xf numFmtId="3" fontId="9" fillId="3" borderId="0" xfId="0" applyNumberFormat="1" applyFont="1" applyFill="1" applyBorder="1" applyAlignment="1" applyProtection="1">
      <alignment vertical="center" wrapText="1"/>
      <protection locked="0"/>
    </xf>
    <xf numFmtId="49" fontId="14" fillId="3" borderId="0" xfId="1" applyNumberFormat="1" applyFont="1" applyFill="1" applyAlignment="1" applyProtection="1">
      <alignment horizontal="left" wrapText="1"/>
    </xf>
    <xf numFmtId="164" fontId="6" fillId="0" borderId="5" xfId="1" applyNumberFormat="1" applyFont="1" applyFill="1" applyBorder="1" applyAlignment="1" applyProtection="1">
      <alignment vertical="center" wrapText="1"/>
    </xf>
    <xf numFmtId="165" fontId="3" fillId="0" borderId="37" xfId="1" applyNumberFormat="1" applyFont="1" applyBorder="1" applyProtection="1"/>
    <xf numFmtId="165" fontId="3" fillId="0" borderId="18" xfId="1" applyNumberFormat="1" applyFont="1" applyBorder="1" applyProtection="1"/>
    <xf numFmtId="165" fontId="7" fillId="0" borderId="18" xfId="1" applyNumberFormat="1" applyFont="1" applyBorder="1" applyProtection="1"/>
    <xf numFmtId="165" fontId="9" fillId="0" borderId="33" xfId="1" applyNumberFormat="1" applyFont="1" applyBorder="1" applyProtection="1">
      <protection hidden="1"/>
    </xf>
    <xf numFmtId="165" fontId="11" fillId="0" borderId="33" xfId="1" applyNumberFormat="1" applyFont="1" applyBorder="1" applyProtection="1">
      <protection hidden="1"/>
    </xf>
    <xf numFmtId="165" fontId="3" fillId="0" borderId="22" xfId="1" applyNumberFormat="1" applyFont="1" applyBorder="1" applyProtection="1"/>
    <xf numFmtId="165" fontId="3" fillId="0" borderId="13" xfId="1" applyNumberFormat="1" applyFont="1" applyBorder="1" applyProtection="1"/>
    <xf numFmtId="165" fontId="9" fillId="0" borderId="25" xfId="1" applyNumberFormat="1" applyFont="1" applyFill="1" applyBorder="1" applyProtection="1">
      <protection hidden="1"/>
    </xf>
    <xf numFmtId="165" fontId="6" fillId="2" borderId="39" xfId="1" applyNumberFormat="1" applyFont="1" applyFill="1" applyBorder="1" applyAlignment="1" applyProtection="1">
      <protection hidden="1"/>
    </xf>
    <xf numFmtId="164" fontId="3" fillId="4" borderId="30" xfId="1" applyNumberFormat="1" applyFont="1" applyFill="1" applyBorder="1" applyAlignment="1" applyProtection="1">
      <alignment wrapText="1"/>
      <protection locked="0"/>
    </xf>
    <xf numFmtId="1" fontId="3" fillId="4" borderId="31" xfId="1" applyNumberFormat="1" applyFont="1" applyFill="1" applyBorder="1" applyAlignment="1" applyProtection="1">
      <alignment horizontal="center" vertical="top" wrapText="1"/>
      <protection locked="0"/>
    </xf>
    <xf numFmtId="164" fontId="3" fillId="4" borderId="30" xfId="1" applyNumberFormat="1" applyFont="1" applyFill="1" applyBorder="1" applyAlignment="1" applyProtection="1">
      <alignment vertical="top" wrapText="1"/>
      <protection locked="0"/>
    </xf>
    <xf numFmtId="164" fontId="3" fillId="4" borderId="30" xfId="1" applyNumberFormat="1" applyFont="1" applyFill="1" applyBorder="1" applyAlignment="1" applyProtection="1">
      <alignment horizontal="left" vertical="top" wrapText="1"/>
      <protection locked="0"/>
    </xf>
    <xf numFmtId="164" fontId="14" fillId="3" borderId="0" xfId="1" applyNumberFormat="1" applyFont="1" applyFill="1" applyAlignment="1" applyProtection="1">
      <alignment horizontal="right" wrapText="1"/>
    </xf>
    <xf numFmtId="0" fontId="8" fillId="4" borderId="17" xfId="0" applyFont="1" applyFill="1" applyBorder="1" applyAlignment="1" applyProtection="1">
      <alignment horizontal="left" vertical="top" wrapText="1"/>
      <protection locked="0"/>
    </xf>
    <xf numFmtId="0" fontId="17" fillId="4" borderId="45" xfId="0" quotePrefix="1" applyFont="1" applyFill="1" applyBorder="1" applyAlignment="1" applyProtection="1">
      <alignment horizontal="center" vertical="top" wrapText="1"/>
      <protection locked="0"/>
    </xf>
    <xf numFmtId="0" fontId="18" fillId="4" borderId="32" xfId="0" applyFont="1" applyFill="1" applyBorder="1" applyAlignment="1" applyProtection="1">
      <alignment vertical="top" wrapText="1"/>
      <protection locked="0"/>
    </xf>
    <xf numFmtId="0" fontId="17" fillId="4" borderId="23" xfId="0" applyFont="1" applyFill="1" applyBorder="1" applyAlignment="1" applyProtection="1">
      <alignment horizontal="center" vertical="top" wrapText="1"/>
      <protection locked="0"/>
    </xf>
    <xf numFmtId="1" fontId="9" fillId="0" borderId="2" xfId="0" applyNumberFormat="1" applyFont="1" applyBorder="1" applyAlignment="1" applyProtection="1">
      <alignment horizontal="center" wrapText="1"/>
    </xf>
    <xf numFmtId="0" fontId="8" fillId="4" borderId="31" xfId="0" applyFont="1" applyFill="1" applyBorder="1" applyAlignment="1" applyProtection="1">
      <alignment horizontal="center" vertical="top" wrapText="1"/>
      <protection locked="0"/>
    </xf>
    <xf numFmtId="0" fontId="8" fillId="4" borderId="32" xfId="0" applyFont="1" applyFill="1" applyBorder="1" applyAlignment="1" applyProtection="1">
      <alignment horizontal="left" vertical="top" wrapText="1"/>
      <protection locked="0"/>
    </xf>
    <xf numFmtId="0" fontId="8" fillId="4" borderId="17" xfId="0" applyFont="1" applyFill="1" applyBorder="1" applyAlignment="1" applyProtection="1">
      <alignment horizontal="center" vertical="top" wrapText="1"/>
      <protection locked="0"/>
    </xf>
    <xf numFmtId="49" fontId="6" fillId="0" borderId="5" xfId="1" applyNumberFormat="1" applyFont="1" applyBorder="1" applyAlignment="1" applyProtection="1">
      <alignment horizontal="center" vertical="center" wrapText="1"/>
    </xf>
    <xf numFmtId="3" fontId="6" fillId="0" borderId="3" xfId="0" applyNumberFormat="1" applyFont="1" applyBorder="1" applyAlignment="1" applyProtection="1">
      <alignment horizontal="center" vertical="center" wrapText="1"/>
    </xf>
    <xf numFmtId="0" fontId="8" fillId="4" borderId="30" xfId="0" quotePrefix="1" applyFont="1" applyFill="1" applyBorder="1" applyAlignment="1" applyProtection="1">
      <alignment horizontal="center" vertical="top" wrapText="1"/>
      <protection locked="0"/>
    </xf>
    <xf numFmtId="0" fontId="8" fillId="4" borderId="31" xfId="0" quotePrefix="1" applyFont="1" applyFill="1" applyBorder="1" applyAlignment="1" applyProtection="1">
      <alignment horizontal="center" vertical="top" wrapText="1"/>
      <protection locked="0"/>
    </xf>
    <xf numFmtId="0" fontId="8" fillId="4" borderId="23" xfId="0" applyFont="1" applyFill="1" applyBorder="1" applyAlignment="1" applyProtection="1">
      <alignment horizontal="center" vertical="top" wrapText="1"/>
      <protection locked="0"/>
    </xf>
    <xf numFmtId="0" fontId="8" fillId="4" borderId="32" xfId="0" applyFont="1" applyFill="1" applyBorder="1" applyAlignment="1" applyProtection="1">
      <alignment horizontal="center" vertical="top" wrapText="1"/>
      <protection locked="0"/>
    </xf>
    <xf numFmtId="0" fontId="8" fillId="4" borderId="30" xfId="0" applyFont="1" applyFill="1" applyBorder="1" applyAlignment="1" applyProtection="1">
      <alignment horizontal="center" vertical="top" wrapText="1"/>
      <protection locked="0"/>
    </xf>
    <xf numFmtId="0" fontId="8" fillId="4" borderId="45" xfId="0" applyFont="1" applyFill="1" applyBorder="1" applyAlignment="1" applyProtection="1">
      <alignment horizontal="center" vertical="top" wrapText="1"/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165" fontId="9" fillId="0" borderId="13" xfId="0" applyNumberFormat="1" applyFont="1" applyBorder="1" applyAlignment="1" applyProtection="1">
      <alignment wrapText="1"/>
      <protection hidden="1"/>
    </xf>
    <xf numFmtId="165" fontId="9" fillId="0" borderId="37" xfId="0" applyNumberFormat="1" applyFont="1" applyBorder="1" applyAlignment="1" applyProtection="1">
      <alignment wrapText="1"/>
      <protection hidden="1"/>
    </xf>
    <xf numFmtId="165" fontId="9" fillId="0" borderId="17" xfId="0" applyNumberFormat="1" applyFont="1" applyBorder="1" applyAlignment="1" applyProtection="1">
      <alignment wrapText="1"/>
      <protection hidden="1"/>
    </xf>
    <xf numFmtId="165" fontId="9" fillId="0" borderId="33" xfId="0" applyNumberFormat="1" applyFont="1" applyBorder="1" applyAlignment="1" applyProtection="1">
      <alignment wrapText="1"/>
      <protection hidden="1"/>
    </xf>
    <xf numFmtId="165" fontId="9" fillId="0" borderId="18" xfId="0" applyNumberFormat="1" applyFont="1" applyBorder="1" applyAlignment="1" applyProtection="1">
      <alignment wrapText="1"/>
      <protection hidden="1"/>
    </xf>
    <xf numFmtId="165" fontId="9" fillId="0" borderId="25" xfId="0" applyNumberFormat="1" applyFont="1" applyBorder="1" applyAlignment="1" applyProtection="1">
      <alignment wrapText="1"/>
      <protection hidden="1"/>
    </xf>
    <xf numFmtId="165" fontId="9" fillId="4" borderId="33" xfId="0" applyNumberFormat="1" applyFont="1" applyFill="1" applyBorder="1" applyAlignment="1" applyProtection="1">
      <alignment wrapText="1"/>
      <protection hidden="1"/>
    </xf>
    <xf numFmtId="165" fontId="9" fillId="0" borderId="12" xfId="0" applyNumberFormat="1" applyFont="1" applyBorder="1" applyAlignment="1" applyProtection="1">
      <alignment wrapText="1"/>
      <protection hidden="1"/>
    </xf>
    <xf numFmtId="165" fontId="9" fillId="0" borderId="17" xfId="0" applyNumberFormat="1" applyFont="1" applyFill="1" applyBorder="1" applyAlignment="1" applyProtection="1">
      <alignment wrapText="1"/>
      <protection hidden="1"/>
    </xf>
    <xf numFmtId="165" fontId="8" fillId="0" borderId="17" xfId="0" applyNumberFormat="1" applyFont="1" applyBorder="1" applyAlignment="1" applyProtection="1">
      <alignment wrapText="1"/>
      <protection hidden="1"/>
    </xf>
    <xf numFmtId="165" fontId="9" fillId="0" borderId="32" xfId="0" applyNumberFormat="1" applyFont="1" applyBorder="1" applyAlignment="1" applyProtection="1">
      <alignment wrapText="1"/>
      <protection hidden="1"/>
    </xf>
    <xf numFmtId="165" fontId="6" fillId="0" borderId="39" xfId="0" applyNumberFormat="1" applyFont="1" applyFill="1" applyBorder="1" applyAlignment="1" applyProtection="1">
      <alignment vertical="center" wrapText="1"/>
      <protection hidden="1"/>
    </xf>
    <xf numFmtId="165" fontId="9" fillId="0" borderId="47" xfId="0" applyNumberFormat="1" applyFont="1" applyFill="1" applyBorder="1" applyAlignment="1" applyProtection="1">
      <alignment horizontal="right" vertical="center" wrapText="1"/>
      <protection hidden="1"/>
    </xf>
    <xf numFmtId="1" fontId="8" fillId="3" borderId="0" xfId="0" applyNumberFormat="1" applyFont="1" applyFill="1" applyAlignment="1" applyProtection="1">
      <alignment horizontal="center" wrapText="1"/>
    </xf>
    <xf numFmtId="1" fontId="16" fillId="3" borderId="0" xfId="0" applyNumberFormat="1" applyFont="1" applyFill="1" applyAlignment="1" applyProtection="1">
      <alignment horizontal="center" wrapText="1"/>
    </xf>
    <xf numFmtId="1" fontId="8" fillId="3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1" fontId="3" fillId="3" borderId="0" xfId="1" applyNumberFormat="1" applyFont="1" applyFill="1" applyAlignment="1" applyProtection="1">
      <alignment horizontal="center" wrapText="1"/>
    </xf>
    <xf numFmtId="1" fontId="3" fillId="3" borderId="0" xfId="1" applyNumberFormat="1" applyFont="1" applyFill="1" applyAlignment="1" applyProtection="1">
      <alignment horizontal="center" vertical="center" wrapText="1"/>
    </xf>
    <xf numFmtId="1" fontId="3" fillId="3" borderId="0" xfId="1" applyNumberFormat="1" applyFont="1" applyFill="1" applyBorder="1" applyAlignment="1" applyProtection="1">
      <alignment horizontal="center" wrapText="1"/>
    </xf>
    <xf numFmtId="0" fontId="8" fillId="4" borderId="15" xfId="0" applyFont="1" applyFill="1" applyBorder="1" applyAlignment="1" applyProtection="1">
      <alignment horizontal="center" vertical="top" wrapText="1"/>
      <protection locked="0"/>
    </xf>
    <xf numFmtId="0" fontId="8" fillId="4" borderId="17" xfId="0" quotePrefix="1" applyFont="1" applyFill="1" applyBorder="1" applyAlignment="1" applyProtection="1">
      <alignment horizontal="center" vertical="top" wrapText="1"/>
      <protection locked="0"/>
    </xf>
    <xf numFmtId="164" fontId="21" fillId="3" borderId="0" xfId="1" applyNumberFormat="1" applyFont="1" applyFill="1" applyBorder="1" applyAlignment="1" applyProtection="1">
      <alignment horizontal="right" vertical="center" wrapText="1"/>
    </xf>
    <xf numFmtId="165" fontId="8" fillId="4" borderId="17" xfId="0" applyNumberFormat="1" applyFont="1" applyFill="1" applyBorder="1" applyAlignment="1" applyProtection="1">
      <alignment wrapText="1"/>
      <protection hidden="1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17" xfId="0" applyFont="1" applyBorder="1"/>
    <xf numFmtId="165" fontId="2" fillId="0" borderId="17" xfId="0" applyNumberFormat="1" applyFont="1" applyBorder="1" applyAlignment="1">
      <alignment horizontal="right"/>
    </xf>
    <xf numFmtId="0" fontId="24" fillId="0" borderId="17" xfId="0" applyFont="1" applyBorder="1"/>
    <xf numFmtId="165" fontId="24" fillId="0" borderId="17" xfId="0" applyNumberFormat="1" applyFont="1" applyBorder="1" applyAlignment="1">
      <alignment horizontal="right"/>
    </xf>
    <xf numFmtId="0" fontId="22" fillId="0" borderId="17" xfId="0" applyFont="1" applyBorder="1"/>
    <xf numFmtId="165" fontId="22" fillId="0" borderId="17" xfId="0" applyNumberFormat="1" applyFont="1" applyBorder="1" applyAlignment="1">
      <alignment horizontal="right"/>
    </xf>
    <xf numFmtId="165" fontId="2" fillId="0" borderId="17" xfId="0" applyNumberFormat="1" applyFont="1" applyBorder="1"/>
    <xf numFmtId="165" fontId="22" fillId="0" borderId="17" xfId="0" applyNumberFormat="1" applyFont="1" applyBorder="1"/>
    <xf numFmtId="0" fontId="2" fillId="0" borderId="50" xfId="0" applyFont="1" applyBorder="1"/>
    <xf numFmtId="0" fontId="2" fillId="0" borderId="22" xfId="0" applyFont="1" applyBorder="1"/>
    <xf numFmtId="10" fontId="2" fillId="0" borderId="51" xfId="0" applyNumberFormat="1" applyFont="1" applyBorder="1" applyAlignment="1">
      <alignment horizontal="right"/>
    </xf>
    <xf numFmtId="0" fontId="2" fillId="0" borderId="51" xfId="0" applyFont="1" applyBorder="1"/>
    <xf numFmtId="165" fontId="2" fillId="0" borderId="20" xfId="0" applyNumberFormat="1" applyFont="1" applyBorder="1"/>
    <xf numFmtId="0" fontId="2" fillId="0" borderId="35" xfId="0" applyFont="1" applyBorder="1"/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165" fontId="2" fillId="0" borderId="53" xfId="0" applyNumberFormat="1" applyFont="1" applyBorder="1"/>
    <xf numFmtId="0" fontId="2" fillId="0" borderId="53" xfId="0" applyFont="1" applyBorder="1"/>
    <xf numFmtId="0" fontId="2" fillId="0" borderId="37" xfId="0" applyFont="1" applyBorder="1"/>
    <xf numFmtId="165" fontId="2" fillId="0" borderId="50" xfId="0" applyNumberFormat="1" applyFont="1" applyBorder="1" applyAlignment="1">
      <alignment horizontal="right"/>
    </xf>
    <xf numFmtId="165" fontId="2" fillId="0" borderId="27" xfId="0" applyNumberFormat="1" applyFont="1" applyBorder="1"/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/>
    <xf numFmtId="0" fontId="2" fillId="4" borderId="0" xfId="0" applyFont="1" applyFill="1"/>
    <xf numFmtId="0" fontId="21" fillId="3" borderId="0" xfId="0" applyFont="1" applyFill="1"/>
    <xf numFmtId="0" fontId="25" fillId="3" borderId="0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" fillId="3" borderId="35" xfId="0" applyFont="1" applyFill="1" applyBorder="1"/>
    <xf numFmtId="165" fontId="2" fillId="3" borderId="53" xfId="0" applyNumberFormat="1" applyFont="1" applyFill="1" applyBorder="1" applyAlignment="1">
      <alignment horizontal="right"/>
    </xf>
    <xf numFmtId="165" fontId="2" fillId="3" borderId="53" xfId="0" applyNumberFormat="1" applyFont="1" applyFill="1" applyBorder="1"/>
    <xf numFmtId="0" fontId="22" fillId="3" borderId="0" xfId="0" applyFont="1" applyFill="1" applyBorder="1"/>
    <xf numFmtId="165" fontId="22" fillId="3" borderId="0" xfId="0" applyNumberFormat="1" applyFont="1" applyFill="1" applyBorder="1"/>
    <xf numFmtId="0" fontId="24" fillId="4" borderId="17" xfId="0" applyFont="1" applyFill="1" applyBorder="1"/>
    <xf numFmtId="165" fontId="24" fillId="4" borderId="17" xfId="0" applyNumberFormat="1" applyFont="1" applyFill="1" applyBorder="1"/>
    <xf numFmtId="0" fontId="22" fillId="0" borderId="52" xfId="0" applyFont="1" applyBorder="1"/>
    <xf numFmtId="165" fontId="3" fillId="0" borderId="44" xfId="1" applyNumberFormat="1" applyFont="1" applyBorder="1" applyProtection="1"/>
    <xf numFmtId="165" fontId="11" fillId="0" borderId="33" xfId="1" applyNumberFormat="1" applyFont="1" applyBorder="1" applyProtection="1"/>
    <xf numFmtId="0" fontId="2" fillId="3" borderId="0" xfId="0" applyFont="1" applyFill="1" applyBorder="1"/>
    <xf numFmtId="165" fontId="2" fillId="3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 applyProtection="1">
      <alignment horizontal="left" vertical="top" wrapText="1"/>
      <protection locked="0"/>
    </xf>
    <xf numFmtId="1" fontId="3" fillId="3" borderId="0" xfId="1" applyNumberFormat="1" applyFont="1" applyFill="1" applyBorder="1" applyAlignment="1" applyProtection="1">
      <alignment horizontal="center" vertical="top" wrapText="1"/>
      <protection locked="0"/>
    </xf>
    <xf numFmtId="164" fontId="11" fillId="3" borderId="0" xfId="1" applyNumberFormat="1" applyFont="1" applyFill="1" applyBorder="1" applyAlignment="1" applyProtection="1">
      <alignment horizontal="right" vertical="top" wrapText="1"/>
      <protection locked="0"/>
    </xf>
    <xf numFmtId="165" fontId="9" fillId="3" borderId="0" xfId="1" applyNumberFormat="1" applyFont="1" applyFill="1" applyBorder="1" applyProtection="1">
      <protection hidden="1"/>
    </xf>
    <xf numFmtId="3" fontId="7" fillId="3" borderId="0" xfId="1" applyNumberFormat="1" applyFont="1" applyFill="1" applyBorder="1" applyProtection="1">
      <protection locked="0" hidden="1"/>
    </xf>
    <xf numFmtId="165" fontId="2" fillId="3" borderId="0" xfId="0" applyNumberFormat="1" applyFont="1" applyFill="1" applyBorder="1"/>
    <xf numFmtId="0" fontId="8" fillId="4" borderId="42" xfId="0" applyFont="1" applyFill="1" applyBorder="1" applyAlignment="1" applyProtection="1">
      <alignment horizontal="center" vertical="top" wrapText="1"/>
      <protection locked="0"/>
    </xf>
    <xf numFmtId="0" fontId="8" fillId="4" borderId="40" xfId="0" applyFont="1" applyFill="1" applyBorder="1" applyAlignment="1" applyProtection="1">
      <alignment horizontal="center" vertical="top" wrapText="1"/>
      <protection locked="0"/>
    </xf>
    <xf numFmtId="0" fontId="8" fillId="4" borderId="40" xfId="0" applyFont="1" applyFill="1" applyBorder="1" applyAlignment="1" applyProtection="1">
      <alignment horizontal="left" vertical="top" wrapText="1"/>
      <protection locked="0"/>
    </xf>
    <xf numFmtId="0" fontId="9" fillId="4" borderId="40" xfId="0" applyFont="1" applyFill="1" applyBorder="1" applyAlignment="1" applyProtection="1">
      <alignment horizontal="right" vertical="top" wrapText="1"/>
      <protection locked="0"/>
    </xf>
    <xf numFmtId="165" fontId="9" fillId="0" borderId="40" xfId="0" applyNumberFormat="1" applyFont="1" applyBorder="1" applyAlignment="1" applyProtection="1">
      <alignment wrapText="1"/>
      <protection hidden="1"/>
    </xf>
    <xf numFmtId="0" fontId="24" fillId="3" borderId="0" xfId="0" applyFont="1" applyFill="1" applyBorder="1"/>
    <xf numFmtId="165" fontId="24" fillId="3" borderId="0" xfId="0" applyNumberFormat="1" applyFont="1" applyFill="1" applyBorder="1" applyAlignment="1">
      <alignment horizontal="right"/>
    </xf>
    <xf numFmtId="0" fontId="24" fillId="0" borderId="17" xfId="0" applyFont="1" applyFill="1" applyBorder="1"/>
    <xf numFmtId="165" fontId="24" fillId="0" borderId="17" xfId="0" applyNumberFormat="1" applyFont="1" applyFill="1" applyBorder="1"/>
    <xf numFmtId="0" fontId="31" fillId="0" borderId="0" xfId="0" applyFont="1"/>
    <xf numFmtId="0" fontId="32" fillId="0" borderId="0" xfId="0" applyFont="1"/>
    <xf numFmtId="165" fontId="32" fillId="0" borderId="0" xfId="0" applyNumberFormat="1" applyFont="1"/>
    <xf numFmtId="0" fontId="22" fillId="0" borderId="0" xfId="0" applyFont="1"/>
    <xf numFmtId="0" fontId="33" fillId="0" borderId="17" xfId="0" applyFont="1" applyBorder="1" applyAlignment="1">
      <alignment horizontal="center"/>
    </xf>
    <xf numFmtId="165" fontId="33" fillId="0" borderId="17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165" fontId="32" fillId="0" borderId="17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 wrapText="1"/>
    </xf>
    <xf numFmtId="165" fontId="32" fillId="0" borderId="17" xfId="0" applyNumberFormat="1" applyFont="1" applyBorder="1" applyAlignment="1">
      <alignment horizontal="center" vertical="top"/>
    </xf>
    <xf numFmtId="0" fontId="33" fillId="0" borderId="17" xfId="0" applyFont="1" applyBorder="1" applyAlignment="1">
      <alignment horizontal="right"/>
    </xf>
    <xf numFmtId="165" fontId="33" fillId="0" borderId="17" xfId="0" applyNumberFormat="1" applyFont="1" applyBorder="1"/>
    <xf numFmtId="0" fontId="8" fillId="5" borderId="15" xfId="0" applyFont="1" applyFill="1" applyBorder="1" applyAlignment="1" applyProtection="1">
      <alignment horizontal="center" vertical="top" wrapText="1"/>
      <protection locked="0"/>
    </xf>
    <xf numFmtId="0" fontId="8" fillId="5" borderId="17" xfId="0" quotePrefix="1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horizontal="left" vertical="top" wrapText="1"/>
      <protection locked="0"/>
    </xf>
    <xf numFmtId="165" fontId="8" fillId="5" borderId="17" xfId="0" applyNumberFormat="1" applyFont="1" applyFill="1" applyBorder="1" applyAlignment="1" applyProtection="1">
      <alignment horizontal="right" wrapText="1"/>
      <protection locked="0"/>
    </xf>
    <xf numFmtId="0" fontId="8" fillId="5" borderId="10" xfId="0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vertical="top" wrapText="1"/>
      <protection locked="0"/>
    </xf>
    <xf numFmtId="165" fontId="20" fillId="5" borderId="17" xfId="0" applyNumberFormat="1" applyFont="1" applyFill="1" applyBorder="1" applyAlignment="1" applyProtection="1">
      <alignment horizontal="right" wrapText="1"/>
      <protection locked="0"/>
    </xf>
    <xf numFmtId="164" fontId="3" fillId="5" borderId="34" xfId="1" applyNumberFormat="1" applyFont="1" applyFill="1" applyBorder="1" applyAlignment="1" applyProtection="1">
      <alignment vertical="top" wrapText="1"/>
      <protection locked="0"/>
    </xf>
    <xf numFmtId="1" fontId="3" fillId="5" borderId="27" xfId="1" applyNumberFormat="1" applyFont="1" applyFill="1" applyBorder="1" applyAlignment="1" applyProtection="1">
      <alignment horizontal="center" vertical="top" wrapText="1"/>
      <protection locked="0"/>
    </xf>
    <xf numFmtId="164" fontId="3" fillId="5" borderId="29" xfId="1" applyNumberFormat="1" applyFont="1" applyFill="1" applyBorder="1" applyAlignment="1" applyProtection="1">
      <alignment vertical="top" wrapText="1"/>
      <protection locked="0"/>
    </xf>
    <xf numFmtId="165" fontId="3" fillId="5" borderId="29" xfId="1" applyNumberFormat="1" applyFont="1" applyFill="1" applyBorder="1" applyAlignment="1" applyProtection="1">
      <alignment horizontal="right" wrapText="1"/>
      <protection locked="0"/>
    </xf>
    <xf numFmtId="165" fontId="23" fillId="5" borderId="29" xfId="1" applyNumberFormat="1" applyFont="1" applyFill="1" applyBorder="1" applyAlignment="1" applyProtection="1">
      <alignment horizontal="right" wrapText="1"/>
      <protection locked="0"/>
    </xf>
    <xf numFmtId="164" fontId="3" fillId="5" borderId="15" xfId="1" applyNumberFormat="1" applyFont="1" applyFill="1" applyBorder="1" applyAlignment="1" applyProtection="1">
      <alignment vertical="top" wrapText="1"/>
      <protection locked="0"/>
    </xf>
    <xf numFmtId="164" fontId="3" fillId="5" borderId="21" xfId="1" applyNumberFormat="1" applyFont="1" applyFill="1" applyBorder="1" applyAlignment="1" applyProtection="1">
      <alignment vertical="top" wrapText="1"/>
      <protection locked="0"/>
    </xf>
    <xf numFmtId="165" fontId="30" fillId="5" borderId="29" xfId="1" applyNumberFormat="1" applyFont="1" applyFill="1" applyBorder="1" applyAlignment="1" applyProtection="1">
      <alignment horizontal="right" wrapText="1"/>
      <protection locked="0"/>
    </xf>
    <xf numFmtId="3" fontId="3" fillId="5" borderId="36" xfId="1" applyNumberFormat="1" applyFont="1" applyFill="1" applyBorder="1" applyProtection="1">
      <protection locked="0"/>
    </xf>
    <xf numFmtId="3" fontId="3" fillId="5" borderId="26" xfId="1" applyNumberFormat="1" applyFont="1" applyFill="1" applyBorder="1" applyProtection="1">
      <protection locked="0"/>
    </xf>
    <xf numFmtId="3" fontId="9" fillId="5" borderId="19" xfId="0" applyNumberFormat="1" applyFont="1" applyFill="1" applyBorder="1" applyAlignment="1" applyProtection="1">
      <alignment wrapText="1"/>
      <protection locked="0"/>
    </xf>
    <xf numFmtId="3" fontId="9" fillId="5" borderId="26" xfId="0" applyNumberFormat="1" applyFont="1" applyFill="1" applyBorder="1" applyAlignment="1" applyProtection="1">
      <alignment wrapText="1"/>
      <protection locked="0"/>
    </xf>
    <xf numFmtId="3" fontId="9" fillId="4" borderId="43" xfId="0" applyNumberFormat="1" applyFont="1" applyFill="1" applyBorder="1" applyAlignment="1" applyProtection="1">
      <alignment wrapText="1"/>
      <protection locked="0"/>
    </xf>
    <xf numFmtId="3" fontId="8" fillId="5" borderId="14" xfId="0" applyNumberFormat="1" applyFont="1" applyFill="1" applyBorder="1" applyAlignment="1" applyProtection="1">
      <alignment wrapText="1"/>
      <protection locked="0"/>
    </xf>
    <xf numFmtId="164" fontId="6" fillId="0" borderId="39" xfId="1" applyNumberFormat="1" applyFont="1" applyBorder="1" applyAlignment="1" applyProtection="1">
      <alignment horizontal="center" vertical="center" wrapText="1"/>
    </xf>
    <xf numFmtId="164" fontId="3" fillId="3" borderId="0" xfId="1" applyNumberFormat="1" applyFont="1" applyFill="1" applyBorder="1" applyAlignment="1" applyProtection="1">
      <alignment vertical="top" wrapText="1"/>
      <protection locked="0"/>
    </xf>
    <xf numFmtId="1" fontId="3" fillId="3" borderId="0" xfId="1" quotePrefix="1" applyNumberFormat="1" applyFont="1" applyFill="1" applyBorder="1" applyAlignment="1" applyProtection="1">
      <alignment horizontal="center" vertical="top" wrapText="1"/>
      <protection locked="0"/>
    </xf>
    <xf numFmtId="3" fontId="9" fillId="3" borderId="0" xfId="1" applyNumberFormat="1" applyFont="1" applyFill="1" applyBorder="1" applyProtection="1">
      <protection locked="0" hidden="1"/>
    </xf>
    <xf numFmtId="49" fontId="6" fillId="0" borderId="63" xfId="1" applyNumberFormat="1" applyFont="1" applyBorder="1" applyAlignment="1" applyProtection="1">
      <alignment horizontal="center" vertical="center" wrapText="1"/>
    </xf>
    <xf numFmtId="1" fontId="3" fillId="5" borderId="17" xfId="1" quotePrefix="1" applyNumberFormat="1" applyFont="1" applyFill="1" applyBorder="1" applyAlignment="1" applyProtection="1">
      <alignment horizontal="center" vertical="top" wrapText="1"/>
      <protection locked="0"/>
    </xf>
    <xf numFmtId="164" fontId="6" fillId="0" borderId="64" xfId="1" applyNumberFormat="1" applyFont="1" applyBorder="1" applyAlignment="1" applyProtection="1">
      <alignment horizontal="center" vertical="center" wrapText="1"/>
    </xf>
    <xf numFmtId="164" fontId="6" fillId="0" borderId="65" xfId="1" applyNumberFormat="1" applyFont="1" applyBorder="1" applyAlignment="1" applyProtection="1">
      <alignment horizontal="center" vertical="center" wrapText="1"/>
    </xf>
    <xf numFmtId="1" fontId="6" fillId="0" borderId="65" xfId="1" applyNumberFormat="1" applyFont="1" applyBorder="1" applyAlignment="1" applyProtection="1">
      <alignment horizontal="center" vertical="center" wrapText="1"/>
    </xf>
    <xf numFmtId="1" fontId="6" fillId="0" borderId="44" xfId="1" applyNumberFormat="1" applyFont="1" applyBorder="1" applyAlignment="1" applyProtection="1">
      <alignment horizontal="center" vertical="center"/>
    </xf>
    <xf numFmtId="164" fontId="6" fillId="0" borderId="66" xfId="1" applyNumberFormat="1" applyFont="1" applyBorder="1" applyAlignment="1" applyProtection="1">
      <alignment horizontal="center" vertical="center"/>
      <protection locked="0"/>
    </xf>
    <xf numFmtId="1" fontId="3" fillId="4" borderId="32" xfId="1" quotePrefix="1" applyNumberFormat="1" applyFont="1" applyFill="1" applyBorder="1" applyAlignment="1" applyProtection="1">
      <alignment horizontal="center" vertical="top" wrapText="1"/>
      <protection locked="0"/>
    </xf>
    <xf numFmtId="1" fontId="3" fillId="5" borderId="29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5" borderId="49" xfId="1" applyNumberFormat="1" applyFont="1" applyFill="1" applyBorder="1" applyAlignment="1" applyProtection="1">
      <alignment vertical="top" wrapText="1"/>
      <protection locked="0"/>
    </xf>
    <xf numFmtId="164" fontId="3" fillId="6" borderId="15" xfId="1" applyNumberFormat="1" applyFont="1" applyFill="1" applyBorder="1" applyAlignment="1" applyProtection="1">
      <alignment vertical="top" wrapText="1"/>
      <protection locked="0"/>
    </xf>
    <xf numFmtId="1" fontId="3" fillId="6" borderId="17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6" borderId="21" xfId="1" applyNumberFormat="1" applyFont="1" applyFill="1" applyBorder="1" applyAlignment="1" applyProtection="1">
      <alignment vertical="top" wrapText="1"/>
      <protection locked="0"/>
    </xf>
    <xf numFmtId="165" fontId="30" fillId="6" borderId="29" xfId="1" applyNumberFormat="1" applyFont="1" applyFill="1" applyBorder="1" applyAlignment="1" applyProtection="1">
      <alignment horizontal="right" wrapText="1"/>
      <protection locked="0"/>
    </xf>
    <xf numFmtId="164" fontId="3" fillId="6" borderId="10" xfId="1" applyNumberFormat="1" applyFont="1" applyFill="1" applyBorder="1" applyAlignment="1" applyProtection="1">
      <alignment vertical="top" wrapText="1"/>
      <protection locked="0"/>
    </xf>
    <xf numFmtId="1" fontId="3" fillId="6" borderId="12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6" borderId="12" xfId="1" applyNumberFormat="1" applyFont="1" applyFill="1" applyBorder="1" applyAlignment="1" applyProtection="1">
      <alignment vertical="top" wrapText="1"/>
      <protection locked="0"/>
    </xf>
    <xf numFmtId="3" fontId="3" fillId="6" borderId="14" xfId="1" applyNumberFormat="1" applyFont="1" applyFill="1" applyBorder="1" applyProtection="1">
      <protection locked="0"/>
    </xf>
    <xf numFmtId="3" fontId="3" fillId="6" borderId="36" xfId="1" applyNumberFormat="1" applyFont="1" applyFill="1" applyBorder="1" applyProtection="1">
      <protection locked="0"/>
    </xf>
    <xf numFmtId="3" fontId="9" fillId="6" borderId="26" xfId="1" applyNumberFormat="1" applyFont="1" applyFill="1" applyBorder="1" applyProtection="1">
      <protection locked="0" hidden="1"/>
    </xf>
    <xf numFmtId="164" fontId="3" fillId="6" borderId="28" xfId="1" applyNumberFormat="1" applyFont="1" applyFill="1" applyBorder="1" applyAlignment="1" applyProtection="1">
      <alignment vertical="top" wrapText="1"/>
      <protection locked="0"/>
    </xf>
    <xf numFmtId="1" fontId="3" fillId="6" borderId="11" xfId="1" applyNumberFormat="1" applyFont="1" applyFill="1" applyBorder="1" applyAlignment="1" applyProtection="1">
      <alignment horizontal="center" vertical="top" wrapText="1"/>
      <protection locked="0"/>
    </xf>
    <xf numFmtId="165" fontId="3" fillId="6" borderId="12" xfId="1" applyNumberFormat="1" applyFont="1" applyFill="1" applyBorder="1" applyAlignment="1" applyProtection="1">
      <alignment horizontal="right"/>
      <protection locked="0"/>
    </xf>
    <xf numFmtId="1" fontId="3" fillId="6" borderId="27" xfId="1" applyNumberFormat="1" applyFont="1" applyFill="1" applyBorder="1" applyAlignment="1" applyProtection="1">
      <alignment horizontal="center" vertical="top" wrapText="1"/>
      <protection locked="0"/>
    </xf>
    <xf numFmtId="164" fontId="3" fillId="6" borderId="17" xfId="1" quotePrefix="1" applyNumberFormat="1" applyFont="1" applyFill="1" applyBorder="1" applyAlignment="1" applyProtection="1">
      <alignment vertical="top" wrapText="1"/>
      <protection locked="0"/>
    </xf>
    <xf numFmtId="165" fontId="3" fillId="6" borderId="17" xfId="1" applyNumberFormat="1" applyFont="1" applyFill="1" applyBorder="1" applyAlignment="1" applyProtection="1">
      <alignment horizontal="right"/>
      <protection locked="0"/>
    </xf>
    <xf numFmtId="164" fontId="28" fillId="6" borderId="17" xfId="1" quotePrefix="1" applyNumberFormat="1" applyFont="1" applyFill="1" applyBorder="1" applyAlignment="1" applyProtection="1">
      <alignment vertical="top" wrapText="1"/>
      <protection locked="0"/>
    </xf>
    <xf numFmtId="3" fontId="3" fillId="6" borderId="19" xfId="1" applyNumberFormat="1" applyFont="1" applyFill="1" applyBorder="1" applyProtection="1">
      <protection locked="0"/>
    </xf>
    <xf numFmtId="3" fontId="3" fillId="6" borderId="26" xfId="1" applyNumberFormat="1" applyFont="1" applyFill="1" applyBorder="1" applyProtection="1">
      <protection locked="0" hidden="1"/>
    </xf>
    <xf numFmtId="164" fontId="3" fillId="6" borderId="12" xfId="1" quotePrefix="1" applyNumberFormat="1" applyFont="1" applyFill="1" applyBorder="1" applyAlignment="1" applyProtection="1">
      <alignment vertical="top" wrapText="1"/>
      <protection locked="0"/>
    </xf>
    <xf numFmtId="165" fontId="8" fillId="6" borderId="12" xfId="1" applyNumberFormat="1" applyFont="1" applyFill="1" applyBorder="1" applyAlignment="1" applyProtection="1">
      <alignment horizontal="right" wrapText="1"/>
      <protection locked="0"/>
    </xf>
    <xf numFmtId="165" fontId="8" fillId="6" borderId="17" xfId="1" applyNumberFormat="1" applyFont="1" applyFill="1" applyBorder="1" applyAlignment="1" applyProtection="1">
      <alignment horizontal="right" wrapText="1"/>
      <protection locked="0"/>
    </xf>
    <xf numFmtId="1" fontId="3" fillId="6" borderId="16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6" borderId="17" xfId="1" applyNumberFormat="1" applyFont="1" applyFill="1" applyBorder="1" applyAlignment="1" applyProtection="1">
      <alignment vertical="top" wrapText="1"/>
      <protection locked="0"/>
    </xf>
    <xf numFmtId="164" fontId="3" fillId="6" borderId="34" xfId="1" applyNumberFormat="1" applyFont="1" applyFill="1" applyBorder="1" applyAlignment="1" applyProtection="1">
      <alignment vertical="top" wrapText="1"/>
      <protection locked="0"/>
    </xf>
    <xf numFmtId="164" fontId="27" fillId="6" borderId="29" xfId="1" applyNumberFormat="1" applyFont="1" applyFill="1" applyBorder="1" applyAlignment="1" applyProtection="1">
      <alignment vertical="top" wrapText="1"/>
      <protection locked="0"/>
    </xf>
    <xf numFmtId="165" fontId="3" fillId="6" borderId="29" xfId="1" applyNumberFormat="1" applyFont="1" applyFill="1" applyBorder="1" applyAlignment="1" applyProtection="1">
      <alignment horizontal="right"/>
      <protection locked="0"/>
    </xf>
    <xf numFmtId="1" fontId="3" fillId="6" borderId="16" xfId="1" applyNumberFormat="1" applyFont="1" applyFill="1" applyBorder="1" applyAlignment="1" applyProtection="1">
      <alignment horizontal="center" vertical="top" wrapText="1"/>
      <protection locked="0"/>
    </xf>
    <xf numFmtId="165" fontId="3" fillId="6" borderId="12" xfId="1" applyNumberFormat="1" applyFont="1" applyFill="1" applyBorder="1" applyAlignment="1" applyProtection="1">
      <alignment horizontal="right" wrapText="1"/>
      <protection locked="0"/>
    </xf>
    <xf numFmtId="164" fontId="3" fillId="6" borderId="29" xfId="1" applyNumberFormat="1" applyFont="1" applyFill="1" applyBorder="1" applyAlignment="1" applyProtection="1">
      <alignment vertical="top" wrapText="1"/>
      <protection locked="0"/>
    </xf>
    <xf numFmtId="3" fontId="3" fillId="6" borderId="26" xfId="1" applyNumberFormat="1" applyFont="1" applyFill="1" applyBorder="1" applyProtection="1">
      <protection locked="0"/>
    </xf>
    <xf numFmtId="165" fontId="3" fillId="6" borderId="17" xfId="1" applyNumberFormat="1" applyFont="1" applyFill="1" applyBorder="1" applyAlignment="1" applyProtection="1">
      <alignment horizontal="right" wrapText="1"/>
      <protection locked="0"/>
    </xf>
    <xf numFmtId="165" fontId="30" fillId="6" borderId="17" xfId="1" applyNumberFormat="1" applyFont="1" applyFill="1" applyBorder="1" applyAlignment="1" applyProtection="1">
      <alignment horizontal="right"/>
      <protection locked="0"/>
    </xf>
    <xf numFmtId="3" fontId="8" fillId="6" borderId="19" xfId="1" applyNumberFormat="1" applyFont="1" applyFill="1" applyBorder="1" applyProtection="1">
      <protection locked="0"/>
    </xf>
    <xf numFmtId="3" fontId="7" fillId="6" borderId="26" xfId="1" applyNumberFormat="1" applyFont="1" applyFill="1" applyBorder="1" applyProtection="1">
      <protection locked="0" hidden="1"/>
    </xf>
    <xf numFmtId="3" fontId="9" fillId="5" borderId="26" xfId="1" applyNumberFormat="1" applyFont="1" applyFill="1" applyBorder="1" applyProtection="1">
      <protection locked="0" hidden="1"/>
    </xf>
    <xf numFmtId="165" fontId="8" fillId="6" borderId="17" xfId="1" applyNumberFormat="1" applyFont="1" applyFill="1" applyBorder="1" applyAlignment="1" applyProtection="1">
      <alignment horizontal="right"/>
      <protection locked="0"/>
    </xf>
    <xf numFmtId="165" fontId="8" fillId="6" borderId="29" xfId="1" applyNumberFormat="1" applyFont="1" applyFill="1" applyBorder="1" applyAlignment="1" applyProtection="1">
      <alignment horizontal="right" wrapText="1"/>
      <protection locked="0"/>
    </xf>
    <xf numFmtId="165" fontId="8" fillId="5" borderId="29" xfId="1" applyNumberFormat="1" applyFont="1" applyFill="1" applyBorder="1" applyAlignment="1" applyProtection="1">
      <alignment horizontal="right" wrapText="1"/>
      <protection locked="0"/>
    </xf>
    <xf numFmtId="165" fontId="9" fillId="0" borderId="29" xfId="0" applyNumberFormat="1" applyFont="1" applyBorder="1" applyAlignment="1" applyProtection="1">
      <alignment wrapText="1"/>
      <protection hidden="1"/>
    </xf>
    <xf numFmtId="0" fontId="8" fillId="5" borderId="34" xfId="0" applyFont="1" applyFill="1" applyBorder="1" applyAlignment="1" applyProtection="1">
      <alignment horizontal="center" vertical="top" wrapText="1"/>
      <protection locked="0"/>
    </xf>
    <xf numFmtId="0" fontId="8" fillId="5" borderId="29" xfId="0" quotePrefix="1" applyFont="1" applyFill="1" applyBorder="1" applyAlignment="1" applyProtection="1">
      <alignment horizontal="center" vertical="top" wrapText="1"/>
      <protection locked="0"/>
    </xf>
    <xf numFmtId="0" fontId="8" fillId="5" borderId="37" xfId="0" applyFont="1" applyFill="1" applyBorder="1" applyAlignment="1" applyProtection="1">
      <alignment horizontal="left" vertical="top" wrapText="1"/>
      <protection locked="0"/>
    </xf>
    <xf numFmtId="0" fontId="8" fillId="5" borderId="29" xfId="0" applyFont="1" applyFill="1" applyBorder="1" applyAlignment="1" applyProtection="1">
      <alignment horizontal="left" vertical="top" wrapText="1"/>
      <protection locked="0"/>
    </xf>
    <xf numFmtId="165" fontId="8" fillId="5" borderId="29" xfId="0" applyNumberFormat="1" applyFont="1" applyFill="1" applyBorder="1" applyAlignment="1" applyProtection="1">
      <alignment horizontal="right" wrapText="1"/>
      <protection locked="0"/>
    </xf>
    <xf numFmtId="3" fontId="9" fillId="5" borderId="36" xfId="0" applyNumberFormat="1" applyFont="1" applyFill="1" applyBorder="1" applyAlignment="1" applyProtection="1">
      <alignment wrapText="1"/>
      <protection locked="0"/>
    </xf>
    <xf numFmtId="165" fontId="11" fillId="3" borderId="0" xfId="1" applyNumberFormat="1" applyFont="1" applyFill="1" applyBorder="1" applyProtection="1"/>
    <xf numFmtId="165" fontId="10" fillId="4" borderId="39" xfId="1" applyNumberFormat="1" applyFont="1" applyFill="1" applyBorder="1" applyProtection="1"/>
    <xf numFmtId="0" fontId="8" fillId="6" borderId="10" xfId="0" quotePrefix="1" applyFont="1" applyFill="1" applyBorder="1" applyAlignment="1" applyProtection="1">
      <alignment horizontal="center" vertical="top" wrapText="1"/>
      <protection locked="0"/>
    </xf>
    <xf numFmtId="0" fontId="8" fillId="6" borderId="11" xfId="0" quotePrefix="1" applyFont="1" applyFill="1" applyBorder="1" applyAlignment="1" applyProtection="1">
      <alignment horizontal="center" vertical="top" wrapText="1"/>
      <protection locked="0"/>
    </xf>
    <xf numFmtId="0" fontId="8" fillId="6" borderId="12" xfId="0" applyFont="1" applyFill="1" applyBorder="1" applyAlignment="1" applyProtection="1">
      <alignment horizontal="left" vertical="top" wrapText="1"/>
      <protection locked="0"/>
    </xf>
    <xf numFmtId="165" fontId="8" fillId="6" borderId="12" xfId="0" applyNumberFormat="1" applyFont="1" applyFill="1" applyBorder="1" applyAlignment="1" applyProtection="1">
      <alignment horizontal="right"/>
      <protection locked="0"/>
    </xf>
    <xf numFmtId="0" fontId="8" fillId="6" borderId="34" xfId="0" quotePrefix="1" applyFont="1" applyFill="1" applyBorder="1" applyAlignment="1" applyProtection="1">
      <alignment horizontal="center" vertical="top" wrapText="1"/>
      <protection locked="0"/>
    </xf>
    <xf numFmtId="0" fontId="8" fillId="6" borderId="27" xfId="0" quotePrefix="1" applyFont="1" applyFill="1" applyBorder="1" applyAlignment="1" applyProtection="1">
      <alignment horizontal="center" vertical="top" wrapText="1"/>
      <protection locked="0"/>
    </xf>
    <xf numFmtId="0" fontId="8" fillId="6" borderId="29" xfId="0" applyFont="1" applyFill="1" applyBorder="1" applyAlignment="1" applyProtection="1">
      <alignment horizontal="left" vertical="top" wrapText="1"/>
      <protection locked="0"/>
    </xf>
    <xf numFmtId="165" fontId="8" fillId="6" borderId="29" xfId="0" applyNumberFormat="1" applyFont="1" applyFill="1" applyBorder="1" applyAlignment="1" applyProtection="1">
      <alignment horizontal="right"/>
      <protection locked="0"/>
    </xf>
    <xf numFmtId="3" fontId="8" fillId="6" borderId="14" xfId="0" applyNumberFormat="1" applyFont="1" applyFill="1" applyBorder="1" applyAlignment="1" applyProtection="1">
      <alignment wrapText="1"/>
      <protection locked="0"/>
    </xf>
    <xf numFmtId="3" fontId="8" fillId="6" borderId="19" xfId="0" applyNumberFormat="1" applyFont="1" applyFill="1" applyBorder="1" applyAlignment="1" applyProtection="1">
      <alignment wrapText="1"/>
      <protection locked="0"/>
    </xf>
    <xf numFmtId="3" fontId="9" fillId="6" borderId="19" xfId="0" applyNumberFormat="1" applyFont="1" applyFill="1" applyBorder="1" applyAlignment="1" applyProtection="1">
      <alignment wrapText="1"/>
      <protection locked="0"/>
    </xf>
    <xf numFmtId="3" fontId="9" fillId="6" borderId="26" xfId="0" applyNumberFormat="1" applyFont="1" applyFill="1" applyBorder="1" applyAlignment="1" applyProtection="1">
      <alignment wrapText="1"/>
      <protection locked="0"/>
    </xf>
    <xf numFmtId="0" fontId="8" fillId="6" borderId="10" xfId="0" applyFont="1" applyFill="1" applyBorder="1" applyAlignment="1" applyProtection="1">
      <alignment horizontal="center" vertical="top" wrapText="1"/>
      <protection locked="0"/>
    </xf>
    <xf numFmtId="165" fontId="8" fillId="6" borderId="12" xfId="0" applyNumberFormat="1" applyFont="1" applyFill="1" applyBorder="1" applyAlignment="1" applyProtection="1">
      <alignment horizontal="right" wrapText="1"/>
      <protection locked="0"/>
    </xf>
    <xf numFmtId="165" fontId="8" fillId="6" borderId="29" xfId="0" applyNumberFormat="1" applyFont="1" applyFill="1" applyBorder="1" applyAlignment="1" applyProtection="1">
      <alignment horizontal="right" wrapText="1"/>
      <protection locked="0"/>
    </xf>
    <xf numFmtId="0" fontId="8" fillId="6" borderId="15" xfId="0" quotePrefix="1" applyFont="1" applyFill="1" applyBorder="1" applyAlignment="1" applyProtection="1">
      <alignment horizontal="center" vertical="top" wrapText="1"/>
      <protection locked="0"/>
    </xf>
    <xf numFmtId="0" fontId="8" fillId="6" borderId="16" xfId="0" quotePrefix="1" applyFont="1" applyFill="1" applyBorder="1" applyAlignment="1" applyProtection="1">
      <alignment horizontal="center" vertical="top" wrapText="1"/>
      <protection locked="0"/>
    </xf>
    <xf numFmtId="0" fontId="8" fillId="6" borderId="17" xfId="0" applyFont="1" applyFill="1" applyBorder="1" applyAlignment="1" applyProtection="1">
      <alignment horizontal="left" vertical="top" wrapText="1"/>
      <protection locked="0"/>
    </xf>
    <xf numFmtId="165" fontId="8" fillId="6" borderId="17" xfId="0" applyNumberFormat="1" applyFont="1" applyFill="1" applyBorder="1" applyAlignment="1" applyProtection="1">
      <alignment horizontal="right" wrapText="1"/>
      <protection locked="0"/>
    </xf>
    <xf numFmtId="0" fontId="8" fillId="6" borderId="17" xfId="0" applyFont="1" applyFill="1" applyBorder="1" applyAlignment="1" applyProtection="1">
      <alignment vertical="top" wrapText="1"/>
      <protection locked="0"/>
    </xf>
    <xf numFmtId="0" fontId="8" fillId="6" borderId="12" xfId="0" quotePrefix="1" applyFont="1" applyFill="1" applyBorder="1" applyAlignment="1" applyProtection="1">
      <alignment horizontal="center" vertical="top" wrapText="1"/>
      <protection locked="0"/>
    </xf>
    <xf numFmtId="0" fontId="8" fillId="6" borderId="34" xfId="0" applyFont="1" applyFill="1" applyBorder="1" applyAlignment="1" applyProtection="1">
      <alignment horizontal="center" vertical="top" wrapText="1"/>
      <protection locked="0"/>
    </xf>
    <xf numFmtId="0" fontId="8" fillId="6" borderId="29" xfId="0" quotePrefix="1" applyFont="1" applyFill="1" applyBorder="1" applyAlignment="1" applyProtection="1">
      <alignment horizontal="center" vertical="top" wrapText="1"/>
      <protection locked="0"/>
    </xf>
    <xf numFmtId="6" fontId="3" fillId="6" borderId="29" xfId="0" applyNumberFormat="1" applyFont="1" applyFill="1" applyBorder="1" applyAlignment="1" applyProtection="1">
      <alignment horizontal="left" vertical="top" wrapText="1"/>
      <protection locked="0"/>
    </xf>
    <xf numFmtId="0" fontId="3" fillId="6" borderId="29" xfId="0" applyFont="1" applyFill="1" applyBorder="1" applyAlignment="1" applyProtection="1">
      <alignment horizontal="left" vertical="top" wrapText="1"/>
      <protection locked="0"/>
    </xf>
    <xf numFmtId="0" fontId="8" fillId="6" borderId="49" xfId="0" quotePrefix="1" applyFont="1" applyFill="1" applyBorder="1" applyAlignment="1" applyProtection="1">
      <alignment horizontal="center" vertical="top" wrapText="1"/>
      <protection locked="0"/>
    </xf>
    <xf numFmtId="0" fontId="8" fillId="6" borderId="49" xfId="0" applyFont="1" applyFill="1" applyBorder="1" applyAlignment="1" applyProtection="1">
      <alignment horizontal="left" vertical="top" wrapText="1"/>
      <protection locked="0"/>
    </xf>
    <xf numFmtId="0" fontId="3" fillId="6" borderId="49" xfId="0" applyFont="1" applyFill="1" applyBorder="1" applyAlignment="1" applyProtection="1">
      <alignment horizontal="left" vertical="top" wrapText="1"/>
      <protection locked="0"/>
    </xf>
    <xf numFmtId="165" fontId="8" fillId="6" borderId="49" xfId="0" applyNumberFormat="1" applyFont="1" applyFill="1" applyBorder="1" applyAlignment="1" applyProtection="1">
      <alignment horizontal="right"/>
      <protection locked="0"/>
    </xf>
    <xf numFmtId="0" fontId="8" fillId="6" borderId="21" xfId="0" applyFont="1" applyFill="1" applyBorder="1" applyAlignment="1" applyProtection="1">
      <alignment horizontal="center" vertical="top" wrapText="1"/>
      <protection locked="0"/>
    </xf>
    <xf numFmtId="0" fontId="8" fillId="6" borderId="21" xfId="0" applyFont="1" applyFill="1" applyBorder="1" applyAlignment="1" applyProtection="1">
      <alignment horizontal="left" vertical="top" wrapText="1"/>
      <protection locked="0"/>
    </xf>
    <xf numFmtId="165" fontId="8" fillId="6" borderId="21" xfId="0" applyNumberFormat="1" applyFont="1" applyFill="1" applyBorder="1" applyAlignment="1" applyProtection="1">
      <alignment horizontal="right" wrapText="1"/>
      <protection locked="0"/>
    </xf>
    <xf numFmtId="3" fontId="9" fillId="6" borderId="14" xfId="0" applyNumberFormat="1" applyFont="1" applyFill="1" applyBorder="1" applyAlignment="1" applyProtection="1">
      <alignment wrapText="1"/>
      <protection locked="0"/>
    </xf>
    <xf numFmtId="0" fontId="8" fillId="6" borderId="11" xfId="0" applyFont="1" applyFill="1" applyBorder="1" applyAlignment="1" applyProtection="1">
      <alignment horizontal="center" vertical="top" wrapText="1"/>
      <protection locked="0"/>
    </xf>
    <xf numFmtId="0" fontId="8" fillId="6" borderId="15" xfId="0" applyFont="1" applyFill="1" applyBorder="1" applyAlignment="1" applyProtection="1">
      <alignment horizontal="center" vertical="top" wrapText="1"/>
      <protection locked="0"/>
    </xf>
    <xf numFmtId="0" fontId="8" fillId="6" borderId="16" xfId="0" applyFont="1" applyFill="1" applyBorder="1" applyAlignment="1" applyProtection="1">
      <alignment horizontal="center" vertical="top" wrapText="1"/>
      <protection locked="0"/>
    </xf>
    <xf numFmtId="0" fontId="8" fillId="6" borderId="17" xfId="0" applyFont="1" applyFill="1" applyBorder="1" applyAlignment="1" applyProtection="1">
      <alignment horizontal="center" vertical="top" wrapText="1"/>
      <protection locked="0"/>
    </xf>
    <xf numFmtId="0" fontId="27" fillId="6" borderId="29" xfId="0" applyFont="1" applyFill="1" applyBorder="1" applyAlignment="1" applyProtection="1">
      <alignment horizontal="left" vertical="top" wrapText="1"/>
      <protection locked="0"/>
    </xf>
    <xf numFmtId="165" fontId="30" fillId="6" borderId="29" xfId="0" applyNumberFormat="1" applyFont="1" applyFill="1" applyBorder="1" applyAlignment="1" applyProtection="1">
      <alignment horizontal="right"/>
      <protection locked="0"/>
    </xf>
    <xf numFmtId="0" fontId="8" fillId="6" borderId="28" xfId="0" applyFont="1" applyFill="1" applyBorder="1" applyAlignment="1" applyProtection="1">
      <alignment horizontal="center" vertical="top" wrapText="1"/>
      <protection locked="0"/>
    </xf>
    <xf numFmtId="0" fontId="12" fillId="6" borderId="17" xfId="0" applyFont="1" applyFill="1" applyBorder="1" applyAlignment="1" applyProtection="1">
      <alignment horizontal="left" vertical="top" wrapText="1"/>
      <protection locked="0"/>
    </xf>
    <xf numFmtId="0" fontId="20" fillId="6" borderId="16" xfId="0" applyFont="1" applyFill="1" applyBorder="1" applyAlignment="1" applyProtection="1">
      <alignment horizontal="center" vertical="top" wrapText="1"/>
      <protection locked="0"/>
    </xf>
    <xf numFmtId="0" fontId="20" fillId="6" borderId="17" xfId="0" applyFont="1" applyFill="1" applyBorder="1" applyAlignment="1" applyProtection="1">
      <alignment horizontal="left" vertical="top" wrapText="1"/>
      <protection locked="0"/>
    </xf>
    <xf numFmtId="0" fontId="35" fillId="6" borderId="17" xfId="0" applyFont="1" applyFill="1" applyBorder="1" applyAlignment="1" applyProtection="1">
      <alignment horizontal="left" vertical="top" wrapText="1"/>
      <protection locked="0"/>
    </xf>
    <xf numFmtId="165" fontId="8" fillId="6" borderId="17" xfId="0" applyNumberFormat="1" applyFont="1" applyFill="1" applyBorder="1" applyAlignment="1" applyProtection="1">
      <alignment horizontal="right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28" fillId="6" borderId="29" xfId="0" applyFont="1" applyFill="1" applyBorder="1" applyAlignment="1" applyProtection="1">
      <alignment horizontal="left" vertical="top" wrapText="1"/>
      <protection locked="0"/>
    </xf>
    <xf numFmtId="0" fontId="8" fillId="6" borderId="27" xfId="0" applyFont="1" applyFill="1" applyBorder="1" applyAlignment="1" applyProtection="1">
      <alignment horizontal="center" vertical="top" wrapText="1"/>
      <protection locked="0"/>
    </xf>
    <xf numFmtId="0" fontId="8" fillId="6" borderId="29" xfId="0" applyFont="1" applyFill="1" applyBorder="1" applyAlignment="1" applyProtection="1">
      <alignment horizontal="right" vertical="top" wrapText="1"/>
      <protection locked="0"/>
    </xf>
    <xf numFmtId="0" fontId="8" fillId="6" borderId="17" xfId="0" quotePrefix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8" fillId="6" borderId="18" xfId="0" applyFont="1" applyFill="1" applyBorder="1" applyAlignment="1" applyProtection="1">
      <alignment horizontal="left" vertical="top" wrapText="1"/>
      <protection locked="0"/>
    </xf>
    <xf numFmtId="165" fontId="8" fillId="6" borderId="17" xfId="0" applyNumberFormat="1" applyFont="1" applyFill="1" applyBorder="1" applyAlignment="1" applyProtection="1">
      <alignment horizontal="center" wrapText="1"/>
      <protection locked="0"/>
    </xf>
    <xf numFmtId="165" fontId="30" fillId="6" borderId="17" xfId="0" applyNumberFormat="1" applyFont="1" applyFill="1" applyBorder="1" applyAlignment="1" applyProtection="1">
      <alignment horizontal="right" wrapText="1"/>
      <protection locked="0"/>
    </xf>
    <xf numFmtId="0" fontId="28" fillId="6" borderId="17" xfId="0" applyFont="1" applyFill="1" applyBorder="1" applyAlignment="1" applyProtection="1">
      <alignment horizontal="left" vertical="top" wrapText="1"/>
      <protection locked="0"/>
    </xf>
    <xf numFmtId="3" fontId="8" fillId="6" borderId="26" xfId="0" applyNumberFormat="1" applyFont="1" applyFill="1" applyBorder="1" applyAlignment="1" applyProtection="1">
      <alignment wrapText="1"/>
      <protection locked="0"/>
    </xf>
    <xf numFmtId="0" fontId="12" fillId="6" borderId="29" xfId="0" applyFont="1" applyFill="1" applyBorder="1" applyAlignment="1" applyProtection="1">
      <alignment horizontal="left" vertical="top" wrapText="1"/>
      <protection locked="0"/>
    </xf>
    <xf numFmtId="3" fontId="9" fillId="6" borderId="36" xfId="0" applyNumberFormat="1" applyFont="1" applyFill="1" applyBorder="1" applyAlignment="1" applyProtection="1">
      <alignment wrapText="1"/>
      <protection locked="0"/>
    </xf>
    <xf numFmtId="0" fontId="9" fillId="6" borderId="29" xfId="0" quotePrefix="1" applyFont="1" applyFill="1" applyBorder="1" applyAlignment="1" applyProtection="1">
      <alignment horizontal="center" vertical="top" wrapText="1"/>
      <protection locked="0"/>
    </xf>
    <xf numFmtId="165" fontId="8" fillId="6" borderId="27" xfId="0" applyNumberFormat="1" applyFont="1" applyFill="1" applyBorder="1" applyAlignment="1" applyProtection="1">
      <alignment horizontal="right" wrapText="1"/>
      <protection locked="0"/>
    </xf>
    <xf numFmtId="0" fontId="6" fillId="6" borderId="17" xfId="0" applyFont="1" applyFill="1" applyBorder="1" applyAlignment="1" applyProtection="1">
      <alignment horizontal="left" vertical="top" wrapText="1"/>
      <protection locked="0"/>
    </xf>
    <xf numFmtId="165" fontId="8" fillId="6" borderId="44" xfId="0" applyNumberFormat="1" applyFont="1" applyFill="1" applyBorder="1" applyAlignment="1" applyProtection="1">
      <alignment horizontal="right" vertical="center" wrapText="1"/>
      <protection locked="0"/>
    </xf>
    <xf numFmtId="3" fontId="8" fillId="6" borderId="14" xfId="0" applyNumberFormat="1" applyFont="1" applyFill="1" applyBorder="1" applyAlignment="1" applyProtection="1">
      <alignment vertical="center" wrapText="1"/>
      <protection locked="0"/>
    </xf>
    <xf numFmtId="165" fontId="8" fillId="6" borderId="33" xfId="0" applyNumberFormat="1" applyFont="1" applyFill="1" applyBorder="1" applyAlignment="1" applyProtection="1">
      <alignment horizontal="right" vertical="center" wrapText="1"/>
      <protection locked="0"/>
    </xf>
    <xf numFmtId="3" fontId="8" fillId="6" borderId="26" xfId="0" applyNumberFormat="1" applyFont="1" applyFill="1" applyBorder="1" applyAlignment="1" applyProtection="1">
      <alignment vertical="center" wrapText="1"/>
      <protection locked="0"/>
    </xf>
    <xf numFmtId="0" fontId="29" fillId="3" borderId="0" xfId="0" applyFont="1" applyFill="1" applyBorder="1"/>
    <xf numFmtId="165" fontId="29" fillId="3" borderId="0" xfId="0" applyNumberFormat="1" applyFont="1" applyFill="1" applyBorder="1"/>
    <xf numFmtId="3" fontId="8" fillId="6" borderId="36" xfId="0" applyNumberFormat="1" applyFont="1" applyFill="1" applyBorder="1" applyAlignment="1" applyProtection="1">
      <alignment wrapText="1"/>
      <protection locked="0"/>
    </xf>
    <xf numFmtId="164" fontId="34" fillId="6" borderId="17" xfId="1" applyNumberFormat="1" applyFont="1" applyFill="1" applyBorder="1" applyAlignment="1" applyProtection="1">
      <alignment vertical="top" wrapText="1"/>
      <protection locked="0"/>
    </xf>
    <xf numFmtId="49" fontId="3" fillId="6" borderId="17" xfId="1" quotePrefix="1" applyNumberFormat="1" applyFont="1" applyFill="1" applyBorder="1" applyAlignment="1" applyProtection="1">
      <alignment vertical="top" wrapText="1"/>
      <protection locked="0"/>
    </xf>
    <xf numFmtId="0" fontId="2" fillId="0" borderId="35" xfId="0" applyFont="1" applyBorder="1"/>
    <xf numFmtId="0" fontId="2" fillId="0" borderId="0" xfId="0" applyFont="1" applyBorder="1"/>
    <xf numFmtId="165" fontId="14" fillId="3" borderId="0" xfId="0" applyNumberFormat="1" applyFont="1" applyFill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52" xfId="0" applyFont="1" applyBorder="1"/>
    <xf numFmtId="0" fontId="24" fillId="0" borderId="54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53" xfId="0" applyFont="1" applyBorder="1"/>
    <xf numFmtId="0" fontId="24" fillId="0" borderId="35" xfId="0" applyFont="1" applyBorder="1"/>
    <xf numFmtId="0" fontId="24" fillId="0" borderId="0" xfId="0" applyFont="1" applyBorder="1"/>
    <xf numFmtId="0" fontId="2" fillId="0" borderId="37" xfId="0" applyFont="1" applyBorder="1"/>
    <xf numFmtId="0" fontId="2" fillId="0" borderId="50" xfId="0" applyFont="1" applyBorder="1"/>
    <xf numFmtId="0" fontId="24" fillId="0" borderId="22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164" fontId="11" fillId="4" borderId="33" xfId="1" applyNumberFormat="1" applyFont="1" applyFill="1" applyBorder="1" applyAlignment="1" applyProtection="1">
      <alignment horizontal="right" vertical="top" wrapText="1"/>
      <protection locked="0"/>
    </xf>
    <xf numFmtId="164" fontId="11" fillId="4" borderId="31" xfId="1" applyNumberFormat="1" applyFont="1" applyFill="1" applyBorder="1" applyAlignment="1" applyProtection="1">
      <alignment horizontal="right" vertical="top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9" fillId="4" borderId="33" xfId="1" applyNumberFormat="1" applyFont="1" applyFill="1" applyBorder="1" applyAlignment="1" applyProtection="1">
      <alignment horizontal="right" vertical="top" wrapText="1"/>
      <protection locked="0"/>
    </xf>
    <xf numFmtId="164" fontId="9" fillId="4" borderId="31" xfId="1" applyNumberFormat="1" applyFont="1" applyFill="1" applyBorder="1" applyAlignment="1" applyProtection="1">
      <alignment horizontal="right" vertical="top" wrapText="1"/>
      <protection locked="0"/>
    </xf>
    <xf numFmtId="49" fontId="14" fillId="3" borderId="0" xfId="1" applyNumberFormat="1" applyFont="1" applyFill="1" applyAlignment="1" applyProtection="1">
      <alignment horizontal="left" wrapText="1"/>
    </xf>
    <xf numFmtId="164" fontId="10" fillId="2" borderId="1" xfId="1" applyNumberFormat="1" applyFont="1" applyFill="1" applyBorder="1" applyAlignment="1" applyProtection="1">
      <alignment horizontal="center" wrapText="1"/>
    </xf>
    <xf numFmtId="164" fontId="10" fillId="2" borderId="3" xfId="1" applyNumberFormat="1" applyFont="1" applyFill="1" applyBorder="1" applyAlignment="1" applyProtection="1">
      <alignment horizontal="center" wrapText="1"/>
    </xf>
    <xf numFmtId="1" fontId="5" fillId="3" borderId="0" xfId="1" applyNumberFormat="1" applyFont="1" applyFill="1" applyBorder="1" applyAlignment="1" applyProtection="1">
      <alignment horizontal="center" vertical="center"/>
    </xf>
    <xf numFmtId="1" fontId="5" fillId="3" borderId="40" xfId="1" applyNumberFormat="1" applyFont="1" applyFill="1" applyBorder="1" applyAlignment="1" applyProtection="1">
      <alignment horizontal="center" vertical="center"/>
    </xf>
    <xf numFmtId="164" fontId="13" fillId="3" borderId="0" xfId="1" applyNumberFormat="1" applyFont="1" applyFill="1" applyBorder="1" applyAlignment="1" applyProtection="1">
      <alignment vertical="center" wrapText="1"/>
    </xf>
    <xf numFmtId="164" fontId="10" fillId="4" borderId="1" xfId="1" applyNumberFormat="1" applyFont="1" applyFill="1" applyBorder="1" applyAlignment="1" applyProtection="1">
      <alignment horizontal="center" vertical="top" wrapText="1"/>
      <protection locked="0"/>
    </xf>
    <xf numFmtId="164" fontId="10" fillId="4" borderId="3" xfId="1" applyNumberFormat="1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15" fillId="2" borderId="3" xfId="0" applyFont="1" applyFill="1" applyBorder="1" applyAlignment="1" applyProtection="1">
      <alignment horizontal="left" vertical="top" wrapText="1"/>
    </xf>
    <xf numFmtId="0" fontId="9" fillId="4" borderId="33" xfId="0" applyFont="1" applyFill="1" applyBorder="1" applyAlignment="1" applyProtection="1">
      <alignment horizontal="right" vertical="top" wrapText="1"/>
      <protection locked="0"/>
    </xf>
    <xf numFmtId="0" fontId="9" fillId="4" borderId="31" xfId="0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right" wrapText="1"/>
    </xf>
    <xf numFmtId="0" fontId="19" fillId="3" borderId="38" xfId="0" applyFont="1" applyFill="1" applyBorder="1" applyAlignment="1" applyProtection="1">
      <alignment horizontal="right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165" fontId="19" fillId="2" borderId="1" xfId="0" applyNumberFormat="1" applyFont="1" applyFill="1" applyBorder="1" applyAlignment="1" applyProtection="1">
      <alignment horizontal="right" vertical="center" wrapText="1"/>
      <protection hidden="1"/>
    </xf>
    <xf numFmtId="165" fontId="19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42" xfId="0" applyFont="1" applyBorder="1" applyAlignment="1" applyProtection="1">
      <alignment horizontal="left" vertical="center" wrapText="1"/>
    </xf>
    <xf numFmtId="0" fontId="15" fillId="0" borderId="40" xfId="0" applyFont="1" applyBorder="1" applyAlignment="1" applyProtection="1">
      <alignment horizontal="left" vertical="center" wrapText="1"/>
    </xf>
    <xf numFmtId="0" fontId="15" fillId="0" borderId="43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wrapText="1"/>
    </xf>
    <xf numFmtId="0" fontId="15" fillId="2" borderId="2" xfId="0" applyFont="1" applyFill="1" applyBorder="1" applyAlignment="1" applyProtection="1">
      <alignment wrapText="1"/>
    </xf>
    <xf numFmtId="0" fontId="15" fillId="2" borderId="3" xfId="0" applyFont="1" applyFill="1" applyBorder="1" applyAlignment="1" applyProtection="1">
      <alignment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0" borderId="44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</xf>
    <xf numFmtId="0" fontId="15" fillId="0" borderId="41" xfId="0" applyFont="1" applyBorder="1" applyAlignment="1" applyProtection="1">
      <alignment horizontal="left" vertical="top" wrapText="1"/>
    </xf>
    <xf numFmtId="0" fontId="9" fillId="6" borderId="48" xfId="0" applyFont="1" applyFill="1" applyBorder="1" applyAlignment="1" applyProtection="1">
      <alignment horizontal="left" vertical="top" wrapText="1"/>
      <protection locked="0"/>
    </xf>
    <xf numFmtId="0" fontId="9" fillId="6" borderId="46" xfId="0" applyFont="1" applyFill="1" applyBorder="1" applyAlignment="1" applyProtection="1">
      <alignment horizontal="left" vertical="top" wrapText="1"/>
      <protection locked="0"/>
    </xf>
    <xf numFmtId="0" fontId="9" fillId="6" borderId="16" xfId="0" applyFont="1" applyFill="1" applyBorder="1" applyAlignment="1" applyProtection="1">
      <alignment horizontal="left" vertical="top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</xf>
    <xf numFmtId="0" fontId="8" fillId="0" borderId="57" xfId="0" applyFont="1" applyBorder="1" applyAlignment="1" applyProtection="1">
      <alignment horizontal="center" wrapText="1"/>
    </xf>
    <xf numFmtId="0" fontId="8" fillId="0" borderId="60" xfId="0" applyFont="1" applyBorder="1" applyAlignment="1" applyProtection="1">
      <alignment horizontal="center" wrapText="1"/>
    </xf>
    <xf numFmtId="0" fontId="8" fillId="0" borderId="55" xfId="0" applyFont="1" applyBorder="1" applyAlignment="1" applyProtection="1">
      <alignment horizontal="center" wrapText="1"/>
    </xf>
    <xf numFmtId="0" fontId="8" fillId="0" borderId="59" xfId="0" applyFont="1" applyBorder="1" applyAlignment="1" applyProtection="1">
      <alignment horizontal="center" wrapText="1"/>
    </xf>
    <xf numFmtId="0" fontId="8" fillId="3" borderId="40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16" fillId="6" borderId="57" xfId="0" applyFont="1" applyFill="1" applyBorder="1" applyAlignment="1" applyProtection="1">
      <alignment vertical="center" wrapText="1"/>
      <protection locked="0"/>
    </xf>
    <xf numFmtId="0" fontId="16" fillId="6" borderId="58" xfId="0" applyFont="1" applyFill="1" applyBorder="1" applyAlignment="1" applyProtection="1">
      <alignment vertical="center" wrapText="1"/>
      <protection locked="0"/>
    </xf>
    <xf numFmtId="0" fontId="16" fillId="6" borderId="11" xfId="0" applyFont="1" applyFill="1" applyBorder="1" applyAlignment="1" applyProtection="1">
      <alignment vertical="center" wrapText="1"/>
      <protection locked="0"/>
    </xf>
    <xf numFmtId="0" fontId="8" fillId="6" borderId="55" xfId="0" applyFont="1" applyFill="1" applyBorder="1" applyAlignment="1" applyProtection="1">
      <alignment vertical="center" wrapText="1"/>
      <protection locked="0"/>
    </xf>
    <xf numFmtId="0" fontId="8" fillId="6" borderId="56" xfId="0" applyFont="1" applyFill="1" applyBorder="1" applyAlignment="1" applyProtection="1">
      <alignment vertical="center" wrapText="1"/>
      <protection locked="0"/>
    </xf>
    <xf numFmtId="0" fontId="8" fillId="6" borderId="3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left" wrapText="1"/>
    </xf>
    <xf numFmtId="0" fontId="20" fillId="4" borderId="18" xfId="0" applyFont="1" applyFill="1" applyBorder="1" applyAlignment="1" applyProtection="1">
      <alignment horizontal="right" vertical="top" wrapText="1"/>
      <protection locked="0"/>
    </xf>
    <xf numFmtId="0" fontId="20" fillId="4" borderId="16" xfId="0" applyFont="1" applyFill="1" applyBorder="1" applyAlignment="1" applyProtection="1">
      <alignment horizontal="right" vertical="top" wrapText="1"/>
      <protection locked="0"/>
    </xf>
    <xf numFmtId="0" fontId="22" fillId="0" borderId="0" xfId="0" applyFont="1"/>
  </cellXfs>
  <cellStyles count="2">
    <cellStyle name="Comma" xfId="1" builtinId="3"/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161925</xdr:rowOff>
    </xdr:from>
    <xdr:to>
      <xdr:col>5</xdr:col>
      <xdr:colOff>1228044</xdr:colOff>
      <xdr:row>5</xdr:row>
      <xdr:rowOff>71330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161925"/>
          <a:ext cx="932769" cy="957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38100</xdr:rowOff>
    </xdr:from>
    <xdr:to>
      <xdr:col>1</xdr:col>
      <xdr:colOff>943105</xdr:colOff>
      <xdr:row>5</xdr:row>
      <xdr:rowOff>152533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95300"/>
          <a:ext cx="933580" cy="952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85725</xdr:rowOff>
    </xdr:from>
    <xdr:to>
      <xdr:col>1</xdr:col>
      <xdr:colOff>957915</xdr:colOff>
      <xdr:row>5</xdr:row>
      <xdr:rowOff>103333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42925"/>
          <a:ext cx="938865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opLeftCell="A19" zoomScaleNormal="100" workbookViewId="0">
      <selection activeCell="F37" sqref="F37"/>
    </sheetView>
  </sheetViews>
  <sheetFormatPr defaultRowHeight="15" x14ac:dyDescent="0.2"/>
  <cols>
    <col min="1" max="1" width="1.77734375" style="1" customWidth="1"/>
    <col min="2" max="2" width="36.77734375" style="1" customWidth="1"/>
    <col min="3" max="3" width="14.77734375" style="105" customWidth="1"/>
    <col min="4" max="4" width="2.77734375" style="1" customWidth="1"/>
    <col min="5" max="5" width="36.77734375" style="1" customWidth="1"/>
    <col min="6" max="6" width="14.77734375" style="104" customWidth="1"/>
    <col min="7" max="7" width="1.77734375" style="1" customWidth="1"/>
    <col min="8" max="16384" width="8.88671875" style="1"/>
  </cols>
  <sheetData>
    <row r="1" spans="1:7" x14ac:dyDescent="0.2">
      <c r="A1" s="2"/>
      <c r="B1" s="2"/>
      <c r="C1" s="127"/>
      <c r="D1" s="2"/>
      <c r="E1" s="2"/>
      <c r="F1" s="128"/>
      <c r="G1" s="2"/>
    </row>
    <row r="2" spans="1:7" ht="19.5" x14ac:dyDescent="0.25">
      <c r="A2" s="2"/>
      <c r="B2" s="334" t="s">
        <v>141</v>
      </c>
      <c r="C2" s="335"/>
      <c r="D2" s="335"/>
      <c r="E2" s="336"/>
      <c r="F2" s="131"/>
      <c r="G2" s="2"/>
    </row>
    <row r="3" spans="1:7" x14ac:dyDescent="0.2">
      <c r="A3" s="2"/>
      <c r="B3" s="2"/>
      <c r="C3" s="127"/>
      <c r="D3" s="2"/>
      <c r="E3" s="2"/>
      <c r="F3" s="128"/>
      <c r="G3" s="2"/>
    </row>
    <row r="4" spans="1:7" ht="18" x14ac:dyDescent="0.25">
      <c r="A4" s="2"/>
      <c r="B4" s="130" t="s">
        <v>142</v>
      </c>
      <c r="C4" s="333" t="s">
        <v>219</v>
      </c>
      <c r="D4" s="333"/>
      <c r="E4" s="333"/>
      <c r="F4" s="128"/>
      <c r="G4" s="2"/>
    </row>
    <row r="5" spans="1:7" x14ac:dyDescent="0.2">
      <c r="A5" s="2"/>
      <c r="B5" s="2"/>
      <c r="C5" s="127"/>
      <c r="D5" s="2"/>
      <c r="E5" s="2"/>
      <c r="F5" s="128"/>
      <c r="G5" s="2"/>
    </row>
    <row r="6" spans="1:7" x14ac:dyDescent="0.2">
      <c r="A6" s="2"/>
      <c r="B6" s="2"/>
      <c r="C6" s="127"/>
      <c r="D6" s="2"/>
      <c r="E6" s="2"/>
      <c r="F6" s="128"/>
      <c r="G6" s="2"/>
    </row>
    <row r="7" spans="1:7" x14ac:dyDescent="0.2">
      <c r="A7" s="2"/>
      <c r="B7" s="132" t="s">
        <v>136</v>
      </c>
      <c r="C7" s="133" t="s">
        <v>2</v>
      </c>
      <c r="D7" s="134"/>
      <c r="E7" s="132" t="s">
        <v>137</v>
      </c>
      <c r="F7" s="133" t="s">
        <v>2</v>
      </c>
      <c r="G7" s="2"/>
    </row>
    <row r="8" spans="1:7" x14ac:dyDescent="0.2">
      <c r="A8" s="2"/>
      <c r="B8" s="135"/>
      <c r="C8" s="136"/>
      <c r="D8" s="2"/>
      <c r="E8" s="135"/>
      <c r="F8" s="137"/>
      <c r="G8" s="2"/>
    </row>
    <row r="9" spans="1:7" x14ac:dyDescent="0.2">
      <c r="A9" s="2"/>
      <c r="B9" s="106" t="str">
        <f>INCOME!D10</f>
        <v>Revenue Balance Brought Forward</v>
      </c>
      <c r="C9" s="107">
        <f>INCOME!F10</f>
        <v>354439</v>
      </c>
      <c r="D9" s="2"/>
      <c r="E9" s="106" t="str">
        <f>EXPENDITURE!E14</f>
        <v>Salaries - Teaching Staff</v>
      </c>
      <c r="F9" s="112">
        <f>EXPENDITURE!G14</f>
        <v>5247665</v>
      </c>
      <c r="G9" s="2"/>
    </row>
    <row r="10" spans="1:7" x14ac:dyDescent="0.2">
      <c r="A10" s="2"/>
      <c r="B10" s="135"/>
      <c r="C10" s="136"/>
      <c r="D10" s="2"/>
      <c r="E10" s="135"/>
      <c r="F10" s="137"/>
      <c r="G10" s="2"/>
    </row>
    <row r="11" spans="1:7" x14ac:dyDescent="0.2">
      <c r="A11" s="2"/>
      <c r="B11" s="106" t="str">
        <f>INCOME!D15</f>
        <v>Capital Balance Brought Forward</v>
      </c>
      <c r="C11" s="107">
        <f>INCOME!F15</f>
        <v>0</v>
      </c>
      <c r="D11" s="2"/>
      <c r="E11" s="106" t="str">
        <f>EXPENDITURE!E29</f>
        <v>Salaries - Support Staff</v>
      </c>
      <c r="F11" s="112">
        <f>EXPENDITURE!G29</f>
        <v>2195231</v>
      </c>
      <c r="G11" s="2"/>
    </row>
    <row r="12" spans="1:7" x14ac:dyDescent="0.2">
      <c r="A12" s="2"/>
      <c r="B12" s="135"/>
      <c r="C12" s="136"/>
      <c r="D12" s="2"/>
      <c r="E12" s="135"/>
      <c r="F12" s="137"/>
      <c r="G12" s="2"/>
    </row>
    <row r="13" spans="1:7" x14ac:dyDescent="0.2">
      <c r="A13" s="2"/>
      <c r="B13" s="106" t="str">
        <f>INCOME!D21</f>
        <v>ESFA General Annual Grant</v>
      </c>
      <c r="C13" s="107">
        <f>INCOME!F21</f>
        <v>6571782</v>
      </c>
      <c r="D13" s="2"/>
      <c r="E13" s="106" t="str">
        <f>EXPENDITURE!E37</f>
        <v>Other Staff Costs</v>
      </c>
      <c r="F13" s="112">
        <f>EXPENDITURE!G37</f>
        <v>82200</v>
      </c>
      <c r="G13" s="2"/>
    </row>
    <row r="14" spans="1:7" x14ac:dyDescent="0.2">
      <c r="A14" s="2"/>
      <c r="B14" s="135"/>
      <c r="C14" s="136"/>
      <c r="D14" s="2"/>
      <c r="E14" s="135"/>
      <c r="F14" s="137"/>
      <c r="G14" s="2"/>
    </row>
    <row r="15" spans="1:7" x14ac:dyDescent="0.2">
      <c r="A15" s="2"/>
      <c r="B15" s="106" t="str">
        <f>INCOME!D35</f>
        <v>Other ESFA Grants</v>
      </c>
      <c r="C15" s="107">
        <f>INCOME!F35</f>
        <v>2490062</v>
      </c>
      <c r="D15" s="2"/>
      <c r="E15" s="106" t="str">
        <f>EXPENDITURE!E47</f>
        <v>Maintenance of Premises</v>
      </c>
      <c r="F15" s="112">
        <f>EXPENDITURE!G47</f>
        <v>109000</v>
      </c>
      <c r="G15" s="2"/>
    </row>
    <row r="16" spans="1:7" x14ac:dyDescent="0.2">
      <c r="A16" s="2"/>
      <c r="B16" s="135"/>
      <c r="C16" s="136"/>
      <c r="D16" s="2"/>
      <c r="E16" s="135"/>
      <c r="F16" s="137"/>
      <c r="G16" s="2"/>
    </row>
    <row r="17" spans="1:7" x14ac:dyDescent="0.2">
      <c r="A17" s="2"/>
      <c r="B17" s="106" t="str">
        <f>INCOME!D42</f>
        <v xml:space="preserve">Other Local Authority Grants </v>
      </c>
      <c r="C17" s="107">
        <f>INCOME!F42</f>
        <v>101200</v>
      </c>
      <c r="D17" s="2"/>
      <c r="E17" s="106" t="str">
        <f>EXPENDITURE!E55</f>
        <v>Other Occupancy Costs</v>
      </c>
      <c r="F17" s="112">
        <f>EXPENDITURE!G55</f>
        <v>625000</v>
      </c>
      <c r="G17" s="2"/>
    </row>
    <row r="18" spans="1:7" x14ac:dyDescent="0.2">
      <c r="A18" s="2"/>
      <c r="B18" s="135"/>
      <c r="C18" s="136"/>
      <c r="D18" s="2"/>
      <c r="E18" s="135"/>
      <c r="F18" s="137"/>
      <c r="G18" s="2"/>
    </row>
    <row r="19" spans="1:7" x14ac:dyDescent="0.2">
      <c r="A19" s="2"/>
      <c r="B19" s="106" t="str">
        <f>INCOME!D48</f>
        <v>Other Restriced Income</v>
      </c>
      <c r="C19" s="107">
        <f>INCOME!F48</f>
        <v>23800</v>
      </c>
      <c r="D19" s="2"/>
      <c r="E19" s="106" t="str">
        <f>EXPENDITURE!E119</f>
        <v>Educational Support, Supplies &amp; Services</v>
      </c>
      <c r="F19" s="112">
        <f>EXPENDITURE!G119</f>
        <v>630670</v>
      </c>
      <c r="G19" s="2"/>
    </row>
    <row r="20" spans="1:7" x14ac:dyDescent="0.2">
      <c r="A20" s="2"/>
      <c r="B20" s="135"/>
      <c r="C20" s="136"/>
      <c r="D20" s="2"/>
      <c r="E20" s="135"/>
      <c r="F20" s="137"/>
      <c r="G20" s="2"/>
    </row>
    <row r="21" spans="1:7" x14ac:dyDescent="0.2">
      <c r="A21" s="2"/>
      <c r="B21" s="106" t="str">
        <f>INCOME!D57</f>
        <v>Other Unrestriced Income</v>
      </c>
      <c r="C21" s="107">
        <f>INCOME!F57</f>
        <v>145250</v>
      </c>
      <c r="D21" s="2"/>
      <c r="E21" s="106" t="str">
        <f>EXPENDITURE!E138</f>
        <v>Other Support, Supplies &amp; Services</v>
      </c>
      <c r="F21" s="112">
        <f>EXPENDITURE!G138</f>
        <v>229150</v>
      </c>
      <c r="G21" s="2"/>
    </row>
    <row r="22" spans="1:7" x14ac:dyDescent="0.2">
      <c r="A22" s="2"/>
      <c r="B22" s="145"/>
      <c r="C22" s="146"/>
      <c r="D22" s="2"/>
      <c r="E22" s="135"/>
      <c r="F22" s="137"/>
      <c r="G22" s="2"/>
    </row>
    <row r="23" spans="1:7" x14ac:dyDescent="0.2">
      <c r="A23" s="2"/>
      <c r="B23" s="106" t="s">
        <v>153</v>
      </c>
      <c r="C23" s="107">
        <f>INCOME!F64</f>
        <v>30117</v>
      </c>
      <c r="D23" s="2"/>
      <c r="E23" s="106" t="str">
        <f>EXPENDITURE!E144</f>
        <v xml:space="preserve"> Technology Maintenance Costs</v>
      </c>
      <c r="F23" s="112">
        <f>EXPENDITURE!G144</f>
        <v>173550</v>
      </c>
      <c r="G23" s="2"/>
    </row>
    <row r="24" spans="1:7" x14ac:dyDescent="0.2">
      <c r="A24" s="2"/>
      <c r="B24" s="2"/>
      <c r="C24" s="127"/>
      <c r="D24" s="2"/>
      <c r="E24" s="135"/>
      <c r="F24" s="137"/>
      <c r="G24" s="2"/>
    </row>
    <row r="25" spans="1:7" x14ac:dyDescent="0.2">
      <c r="A25" s="2"/>
      <c r="B25" s="110" t="str">
        <f>INCOME!D68</f>
        <v>Total Funds Available</v>
      </c>
      <c r="C25" s="111">
        <f>INCOME!F68</f>
        <v>9716650</v>
      </c>
      <c r="D25" s="2"/>
      <c r="E25" s="106" t="str">
        <f>EXPENDITURE!E151</f>
        <v>Other Expenditure</v>
      </c>
      <c r="F25" s="112">
        <f>EXPENDITURE!G151</f>
        <v>27008</v>
      </c>
      <c r="G25" s="2"/>
    </row>
    <row r="26" spans="1:7" x14ac:dyDescent="0.2">
      <c r="A26" s="2"/>
      <c r="B26" s="2"/>
      <c r="C26" s="127"/>
      <c r="D26" s="2"/>
      <c r="E26" s="135"/>
      <c r="F26" s="137"/>
      <c r="G26" s="2"/>
    </row>
    <row r="27" spans="1:7" x14ac:dyDescent="0.2">
      <c r="A27" s="2"/>
      <c r="B27" s="108" t="s">
        <v>239</v>
      </c>
      <c r="C27" s="109">
        <f>C25-C9-C11</f>
        <v>9362211</v>
      </c>
      <c r="D27" s="2"/>
      <c r="E27" s="106" t="str">
        <f>EXPENDITURE!E155</f>
        <v>Pupil Premium transfers to other cost centres</v>
      </c>
      <c r="F27" s="112">
        <f>EXPENDITURE!G155</f>
        <v>-169965</v>
      </c>
      <c r="G27" s="2"/>
    </row>
    <row r="28" spans="1:7" x14ac:dyDescent="0.2">
      <c r="A28" s="2"/>
      <c r="B28" s="2"/>
      <c r="C28" s="127"/>
      <c r="D28" s="2"/>
      <c r="E28" s="135"/>
      <c r="F28" s="137"/>
      <c r="G28" s="2"/>
    </row>
    <row r="29" spans="1:7" x14ac:dyDescent="0.2">
      <c r="A29" s="2"/>
      <c r="B29" s="108" t="s">
        <v>240</v>
      </c>
      <c r="C29" s="109">
        <f>C27-F35</f>
        <v>114225</v>
      </c>
      <c r="D29" s="2"/>
      <c r="E29" s="106" t="str">
        <f>EXPENDITURE!E159</f>
        <v>Revenue Funds Brought Forward</v>
      </c>
      <c r="F29" s="112">
        <f>EXPENDITURE!G159</f>
        <v>68360</v>
      </c>
      <c r="G29" s="2"/>
    </row>
    <row r="30" spans="1:7" x14ac:dyDescent="0.2">
      <c r="A30" s="2"/>
      <c r="B30" s="158"/>
      <c r="C30" s="159"/>
      <c r="D30" s="2"/>
      <c r="E30" s="135"/>
      <c r="F30" s="137"/>
      <c r="G30" s="2"/>
    </row>
    <row r="31" spans="1:7" x14ac:dyDescent="0.2">
      <c r="A31" s="2"/>
      <c r="B31" s="158"/>
      <c r="C31" s="159"/>
      <c r="D31" s="2"/>
      <c r="E31" s="106" t="str">
        <f>EXPENDITURE!E163</f>
        <v>Capital Funds Brought Forward</v>
      </c>
      <c r="F31" s="112">
        <f>EXPENDITURE!G163</f>
        <v>0</v>
      </c>
      <c r="G31" s="2"/>
    </row>
    <row r="32" spans="1:7" x14ac:dyDescent="0.2">
      <c r="A32" s="2"/>
      <c r="B32" s="2"/>
      <c r="C32" s="127"/>
      <c r="D32" s="2"/>
      <c r="E32" s="135"/>
      <c r="F32" s="137"/>
      <c r="G32" s="2"/>
    </row>
    <row r="33" spans="1:7" x14ac:dyDescent="0.2">
      <c r="A33" s="2"/>
      <c r="B33" s="2"/>
      <c r="C33" s="127"/>
      <c r="D33" s="2"/>
      <c r="E33" s="106" t="str">
        <f>EXPENDITURE!E170</f>
        <v>Capital Expenditure</v>
      </c>
      <c r="F33" s="112">
        <f>EXPENDITURE!G170</f>
        <v>30117</v>
      </c>
      <c r="G33" s="2"/>
    </row>
    <row r="34" spans="1:7" x14ac:dyDescent="0.2">
      <c r="A34" s="2"/>
      <c r="B34" s="2"/>
      <c r="C34" s="127"/>
      <c r="D34" s="2"/>
      <c r="E34" s="2"/>
      <c r="F34" s="128"/>
      <c r="G34" s="2"/>
    </row>
    <row r="35" spans="1:7" x14ac:dyDescent="0.2">
      <c r="A35" s="2"/>
      <c r="B35" s="2"/>
      <c r="C35" s="127"/>
      <c r="D35" s="2"/>
      <c r="E35" s="110" t="str">
        <f>EXPENDITURE!E172</f>
        <v>Total In-year Expenditure</v>
      </c>
      <c r="F35" s="113">
        <f>EXPENDITURE!G172</f>
        <v>9247986</v>
      </c>
      <c r="G35" s="2"/>
    </row>
    <row r="36" spans="1:7" x14ac:dyDescent="0.2">
      <c r="A36" s="2"/>
      <c r="B36" s="2"/>
      <c r="C36" s="127"/>
      <c r="D36" s="2"/>
      <c r="E36" s="138"/>
      <c r="F36" s="139"/>
      <c r="G36" s="2"/>
    </row>
    <row r="37" spans="1:7" x14ac:dyDescent="0.2">
      <c r="A37" s="2"/>
      <c r="B37" s="2"/>
      <c r="C37" s="127"/>
      <c r="D37" s="2"/>
      <c r="E37" s="160" t="s">
        <v>56</v>
      </c>
      <c r="F37" s="161">
        <f>EXPENDITURE!G177</f>
        <v>323694</v>
      </c>
      <c r="G37" s="2"/>
    </row>
    <row r="38" spans="1:7" x14ac:dyDescent="0.2">
      <c r="A38" s="2"/>
      <c r="B38" s="2"/>
      <c r="C38" s="127"/>
      <c r="D38" s="2"/>
      <c r="E38" s="138"/>
      <c r="F38" s="139"/>
      <c r="G38" s="2"/>
    </row>
    <row r="39" spans="1:7" x14ac:dyDescent="0.2">
      <c r="A39" s="2"/>
      <c r="B39" s="2"/>
      <c r="C39" s="127"/>
      <c r="D39" s="2"/>
      <c r="E39" s="140" t="s">
        <v>123</v>
      </c>
      <c r="F39" s="141">
        <f>EXPENDITURE!G5</f>
        <v>144970</v>
      </c>
      <c r="G39" s="2"/>
    </row>
    <row r="40" spans="1:7" x14ac:dyDescent="0.2">
      <c r="A40" s="2"/>
      <c r="B40" s="326"/>
      <c r="C40" s="327"/>
      <c r="D40" s="2"/>
      <c r="E40" s="2"/>
      <c r="F40" s="128"/>
      <c r="G40" s="2"/>
    </row>
    <row r="41" spans="1:7" x14ac:dyDescent="0.2">
      <c r="A41" s="2"/>
      <c r="B41" s="326"/>
      <c r="C41" s="327"/>
      <c r="D41" s="2"/>
      <c r="E41" s="140" t="s">
        <v>215</v>
      </c>
      <c r="F41" s="141">
        <f>F9+F11</f>
        <v>7442896</v>
      </c>
      <c r="G41" s="2"/>
    </row>
    <row r="42" spans="1:7" x14ac:dyDescent="0.2">
      <c r="A42" s="2"/>
      <c r="B42" s="326"/>
      <c r="C42" s="327"/>
      <c r="D42" s="2"/>
      <c r="E42" s="145"/>
      <c r="F42" s="152"/>
      <c r="G42" s="2"/>
    </row>
    <row r="43" spans="1:7" x14ac:dyDescent="0.2">
      <c r="A43" s="2"/>
      <c r="B43" s="115"/>
      <c r="C43" s="116"/>
      <c r="D43" s="117"/>
      <c r="E43" s="117"/>
      <c r="F43" s="118"/>
      <c r="G43" s="2"/>
    </row>
    <row r="44" spans="1:7" x14ac:dyDescent="0.2">
      <c r="A44" s="2"/>
      <c r="B44" s="119"/>
      <c r="C44" s="120"/>
      <c r="D44" s="121"/>
      <c r="E44" s="121"/>
      <c r="F44" s="122"/>
      <c r="G44" s="2"/>
    </row>
    <row r="45" spans="1:7" x14ac:dyDescent="0.2">
      <c r="A45" s="2"/>
      <c r="B45" s="331" t="s">
        <v>138</v>
      </c>
      <c r="C45" s="332"/>
      <c r="D45" s="121"/>
      <c r="E45" s="142"/>
      <c r="F45" s="123"/>
      <c r="G45" s="2"/>
    </row>
    <row r="46" spans="1:7" x14ac:dyDescent="0.2">
      <c r="A46" s="2"/>
      <c r="B46" s="331"/>
      <c r="C46" s="332"/>
      <c r="D46" s="121"/>
      <c r="E46" s="332"/>
      <c r="F46" s="341"/>
      <c r="G46" s="2"/>
    </row>
    <row r="47" spans="1:7" x14ac:dyDescent="0.2">
      <c r="A47" s="2"/>
      <c r="B47" s="331"/>
      <c r="C47" s="332"/>
      <c r="D47" s="121"/>
      <c r="E47" s="332"/>
      <c r="F47" s="341"/>
      <c r="G47" s="2"/>
    </row>
    <row r="48" spans="1:7" x14ac:dyDescent="0.2">
      <c r="A48" s="2"/>
      <c r="B48" s="331"/>
      <c r="C48" s="332"/>
      <c r="D48" s="121"/>
      <c r="E48" s="332"/>
      <c r="F48" s="341"/>
      <c r="G48" s="2"/>
    </row>
    <row r="49" spans="1:7" x14ac:dyDescent="0.2">
      <c r="A49" s="2"/>
      <c r="B49" s="119"/>
      <c r="C49" s="121"/>
      <c r="D49" s="121"/>
      <c r="E49" s="121"/>
      <c r="F49" s="123"/>
      <c r="G49" s="2"/>
    </row>
    <row r="50" spans="1:7" x14ac:dyDescent="0.2">
      <c r="A50" s="2"/>
      <c r="B50" s="331"/>
      <c r="C50" s="332"/>
      <c r="D50" s="121"/>
      <c r="E50" s="332"/>
      <c r="F50" s="341"/>
      <c r="G50" s="2"/>
    </row>
    <row r="51" spans="1:7" x14ac:dyDescent="0.2">
      <c r="A51" s="2"/>
      <c r="B51" s="331"/>
      <c r="C51" s="332"/>
      <c r="D51" s="121"/>
      <c r="E51" s="332"/>
      <c r="F51" s="341"/>
      <c r="G51" s="2"/>
    </row>
    <row r="52" spans="1:7" x14ac:dyDescent="0.2">
      <c r="A52" s="2"/>
      <c r="B52" s="344"/>
      <c r="C52" s="345"/>
      <c r="D52" s="121"/>
      <c r="E52" s="337" t="s">
        <v>166</v>
      </c>
      <c r="F52" s="338"/>
      <c r="G52" s="2"/>
    </row>
    <row r="53" spans="1:7" x14ac:dyDescent="0.2">
      <c r="A53" s="2"/>
      <c r="B53" s="342" t="s">
        <v>139</v>
      </c>
      <c r="C53" s="343"/>
      <c r="D53" s="121"/>
      <c r="E53" s="339"/>
      <c r="F53" s="340"/>
      <c r="G53" s="2"/>
    </row>
    <row r="54" spans="1:7" x14ac:dyDescent="0.2">
      <c r="A54" s="2"/>
      <c r="B54" s="331"/>
      <c r="C54" s="332"/>
      <c r="D54" s="121"/>
      <c r="E54" s="332"/>
      <c r="F54" s="341"/>
      <c r="G54" s="2"/>
    </row>
    <row r="55" spans="1:7" x14ac:dyDescent="0.2">
      <c r="A55" s="2"/>
      <c r="B55" s="119"/>
      <c r="C55" s="121"/>
      <c r="D55" s="121"/>
      <c r="E55" s="121"/>
      <c r="F55" s="123"/>
      <c r="G55" s="2"/>
    </row>
    <row r="56" spans="1:7" x14ac:dyDescent="0.2">
      <c r="A56" s="2"/>
      <c r="B56" s="119"/>
      <c r="C56" s="121"/>
      <c r="D56" s="121"/>
      <c r="E56" s="121"/>
      <c r="F56" s="123"/>
      <c r="G56" s="2"/>
    </row>
    <row r="57" spans="1:7" x14ac:dyDescent="0.2">
      <c r="A57" s="2"/>
      <c r="B57" s="331"/>
      <c r="C57" s="332"/>
      <c r="D57" s="121"/>
      <c r="E57" s="332"/>
      <c r="F57" s="341"/>
      <c r="G57" s="2"/>
    </row>
    <row r="58" spans="1:7" x14ac:dyDescent="0.2">
      <c r="A58" s="2"/>
      <c r="B58" s="331"/>
      <c r="C58" s="332"/>
      <c r="D58" s="121"/>
      <c r="E58" s="332"/>
      <c r="F58" s="341"/>
      <c r="G58" s="2"/>
    </row>
    <row r="59" spans="1:7" x14ac:dyDescent="0.2">
      <c r="A59" s="2"/>
      <c r="B59" s="344"/>
      <c r="C59" s="345"/>
      <c r="D59" s="121"/>
      <c r="E59" s="337" t="s">
        <v>167</v>
      </c>
      <c r="F59" s="338"/>
      <c r="G59" s="2"/>
    </row>
    <row r="60" spans="1:7" x14ac:dyDescent="0.2">
      <c r="A60" s="2"/>
      <c r="B60" s="342" t="s">
        <v>140</v>
      </c>
      <c r="C60" s="343"/>
      <c r="D60" s="121"/>
      <c r="E60" s="339"/>
      <c r="F60" s="340"/>
      <c r="G60" s="2"/>
    </row>
    <row r="61" spans="1:7" x14ac:dyDescent="0.2">
      <c r="A61" s="2"/>
      <c r="B61" s="331"/>
      <c r="C61" s="332"/>
      <c r="D61" s="121"/>
      <c r="E61" s="332"/>
      <c r="F61" s="341"/>
      <c r="G61" s="2"/>
    </row>
    <row r="62" spans="1:7" x14ac:dyDescent="0.2">
      <c r="A62" s="2"/>
      <c r="B62" s="119"/>
      <c r="C62" s="121"/>
      <c r="D62" s="121"/>
      <c r="E62" s="121"/>
      <c r="F62" s="123"/>
      <c r="G62" s="2"/>
    </row>
    <row r="63" spans="1:7" x14ac:dyDescent="0.2">
      <c r="A63" s="2"/>
      <c r="B63" s="119"/>
      <c r="C63" s="121"/>
      <c r="D63" s="121"/>
      <c r="E63" s="121"/>
      <c r="F63" s="123"/>
      <c r="G63" s="2"/>
    </row>
    <row r="64" spans="1:7" x14ac:dyDescent="0.2">
      <c r="A64" s="2"/>
      <c r="B64" s="331"/>
      <c r="C64" s="332"/>
      <c r="D64" s="121"/>
      <c r="E64" s="332"/>
      <c r="F64" s="341"/>
      <c r="G64" s="2"/>
    </row>
    <row r="65" spans="1:7" x14ac:dyDescent="0.2">
      <c r="A65" s="2"/>
      <c r="B65" s="331"/>
      <c r="C65" s="332"/>
      <c r="D65" s="121"/>
      <c r="E65" s="332"/>
      <c r="F65" s="341"/>
      <c r="G65" s="2"/>
    </row>
    <row r="66" spans="1:7" x14ac:dyDescent="0.2">
      <c r="A66" s="2"/>
      <c r="B66" s="344"/>
      <c r="C66" s="345"/>
      <c r="D66" s="121"/>
      <c r="E66" s="337" t="s">
        <v>151</v>
      </c>
      <c r="F66" s="338"/>
      <c r="G66" s="2"/>
    </row>
    <row r="67" spans="1:7" x14ac:dyDescent="0.2">
      <c r="A67" s="2"/>
      <c r="B67" s="346" t="s">
        <v>112</v>
      </c>
      <c r="C67" s="347"/>
      <c r="D67" s="121"/>
      <c r="E67" s="121"/>
      <c r="F67" s="122"/>
      <c r="G67" s="2"/>
    </row>
    <row r="68" spans="1:7" x14ac:dyDescent="0.2">
      <c r="A68" s="2"/>
      <c r="B68" s="124"/>
      <c r="C68" s="125"/>
      <c r="D68" s="114"/>
      <c r="E68" s="114"/>
      <c r="F68" s="126"/>
      <c r="G68" s="2"/>
    </row>
    <row r="69" spans="1:7" x14ac:dyDescent="0.2">
      <c r="A69" s="2"/>
      <c r="B69" s="2"/>
      <c r="C69" s="127"/>
      <c r="D69" s="2"/>
      <c r="E69" s="2"/>
      <c r="F69" s="128"/>
      <c r="G69" s="2"/>
    </row>
    <row r="70" spans="1:7" x14ac:dyDescent="0.2">
      <c r="A70" s="129"/>
    </row>
  </sheetData>
  <mergeCells count="36">
    <mergeCell ref="E50:F50"/>
    <mergeCell ref="E48:F48"/>
    <mergeCell ref="E47:F47"/>
    <mergeCell ref="E46:F46"/>
    <mergeCell ref="B67:C67"/>
    <mergeCell ref="E64:F64"/>
    <mergeCell ref="E65:F65"/>
    <mergeCell ref="E66:F66"/>
    <mergeCell ref="B64:C64"/>
    <mergeCell ref="B65:C65"/>
    <mergeCell ref="B66:C66"/>
    <mergeCell ref="B57:C57"/>
    <mergeCell ref="B58:C58"/>
    <mergeCell ref="B59:C59"/>
    <mergeCell ref="B51:C51"/>
    <mergeCell ref="C4:E4"/>
    <mergeCell ref="B2:E2"/>
    <mergeCell ref="E59:F59"/>
    <mergeCell ref="E60:F60"/>
    <mergeCell ref="E61:F61"/>
    <mergeCell ref="E51:F51"/>
    <mergeCell ref="E52:F52"/>
    <mergeCell ref="E53:F53"/>
    <mergeCell ref="E54:F54"/>
    <mergeCell ref="E57:F57"/>
    <mergeCell ref="E58:F58"/>
    <mergeCell ref="B60:C60"/>
    <mergeCell ref="B61:C61"/>
    <mergeCell ref="B52:C52"/>
    <mergeCell ref="B53:C53"/>
    <mergeCell ref="B54:C54"/>
    <mergeCell ref="B45:C45"/>
    <mergeCell ref="B46:C46"/>
    <mergeCell ref="B47:C47"/>
    <mergeCell ref="B48:C48"/>
    <mergeCell ref="B50:C50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10" workbookViewId="0">
      <selection activeCell="E33" sqref="E33"/>
    </sheetView>
  </sheetViews>
  <sheetFormatPr defaultRowHeight="15" x14ac:dyDescent="0.2"/>
  <cols>
    <col min="1" max="1" width="1.77734375" style="1" customWidth="1"/>
    <col min="2" max="2" width="39.5546875" style="1" customWidth="1"/>
    <col min="3" max="3" width="11.5546875" style="1" customWidth="1"/>
    <col min="4" max="4" width="42.6640625" style="1" customWidth="1"/>
    <col min="5" max="5" width="11.33203125" style="96" customWidth="1"/>
    <col min="6" max="6" width="12.5546875" style="1" customWidth="1"/>
    <col min="7" max="7" width="7.5546875" style="1" customWidth="1"/>
    <col min="8" max="8" width="1.77734375" style="1" customWidth="1"/>
    <col min="9" max="16384" width="8.88671875" style="1"/>
  </cols>
  <sheetData>
    <row r="1" spans="1:8" ht="15.75" thickBot="1" x14ac:dyDescent="0.25">
      <c r="A1" s="2"/>
      <c r="B1" s="3"/>
      <c r="C1" s="4"/>
      <c r="D1" s="3"/>
      <c r="E1" s="97"/>
      <c r="F1" s="5"/>
      <c r="G1" s="6"/>
      <c r="H1" s="2"/>
    </row>
    <row r="2" spans="1:8" ht="20.25" thickBot="1" x14ac:dyDescent="0.25">
      <c r="A2" s="2"/>
      <c r="B2" s="350" t="s">
        <v>11</v>
      </c>
      <c r="C2" s="351"/>
      <c r="D2" s="351"/>
      <c r="E2" s="351"/>
      <c r="F2" s="351"/>
      <c r="G2" s="352"/>
      <c r="H2" s="2"/>
    </row>
    <row r="3" spans="1:8" ht="36" customHeight="1" x14ac:dyDescent="0.2">
      <c r="A3" s="2"/>
      <c r="B3" s="102" t="s">
        <v>37</v>
      </c>
      <c r="C3" s="360"/>
      <c r="D3" s="360"/>
      <c r="E3" s="98"/>
      <c r="F3" s="358"/>
      <c r="G3" s="358"/>
      <c r="H3" s="2"/>
    </row>
    <row r="4" spans="1:8" x14ac:dyDescent="0.2">
      <c r="A4" s="2"/>
      <c r="B4" s="62" t="s">
        <v>220</v>
      </c>
      <c r="C4" s="355"/>
      <c r="D4" s="355"/>
      <c r="E4" s="97"/>
      <c r="F4" s="358"/>
      <c r="G4" s="358"/>
      <c r="H4" s="2"/>
    </row>
    <row r="5" spans="1:8" x14ac:dyDescent="0.2">
      <c r="A5" s="2"/>
      <c r="B5" s="62"/>
      <c r="C5" s="47"/>
      <c r="D5" s="47"/>
      <c r="E5" s="97"/>
      <c r="F5" s="358"/>
      <c r="G5" s="358"/>
      <c r="H5" s="2"/>
    </row>
    <row r="6" spans="1:8" ht="15.75" thickBot="1" x14ac:dyDescent="0.25">
      <c r="A6" s="2"/>
      <c r="B6" s="3"/>
      <c r="C6" s="8"/>
      <c r="D6" s="7"/>
      <c r="E6" s="97"/>
      <c r="F6" s="359"/>
      <c r="G6" s="359"/>
      <c r="H6" s="2"/>
    </row>
    <row r="7" spans="1:8" ht="30.75" thickBot="1" x14ac:dyDescent="0.25">
      <c r="A7" s="2"/>
      <c r="B7" s="205" t="s">
        <v>200</v>
      </c>
      <c r="C7" s="203" t="s">
        <v>0</v>
      </c>
      <c r="D7" s="206"/>
      <c r="E7" s="207" t="s">
        <v>2</v>
      </c>
      <c r="F7" s="208" t="s">
        <v>2</v>
      </c>
      <c r="G7" s="209" t="s">
        <v>33</v>
      </c>
      <c r="H7" s="2"/>
    </row>
    <row r="8" spans="1:8" x14ac:dyDescent="0.2">
      <c r="A8" s="2"/>
      <c r="B8" s="217" t="s">
        <v>222</v>
      </c>
      <c r="C8" s="218">
        <v>203</v>
      </c>
      <c r="D8" s="219" t="s">
        <v>159</v>
      </c>
      <c r="E8" s="233">
        <v>193360</v>
      </c>
      <c r="F8" s="55"/>
      <c r="G8" s="220"/>
      <c r="H8" s="2"/>
    </row>
    <row r="9" spans="1:8" x14ac:dyDescent="0.2">
      <c r="A9" s="2"/>
      <c r="B9" s="213" t="s">
        <v>203</v>
      </c>
      <c r="C9" s="214">
        <v>203</v>
      </c>
      <c r="D9" s="215"/>
      <c r="E9" s="250">
        <v>161079</v>
      </c>
      <c r="F9" s="49"/>
      <c r="G9" s="221"/>
      <c r="H9" s="2"/>
    </row>
    <row r="10" spans="1:8" ht="16.5" customHeight="1" thickBot="1" x14ac:dyDescent="0.25">
      <c r="A10" s="2"/>
      <c r="B10" s="60"/>
      <c r="C10" s="210"/>
      <c r="D10" s="353" t="s">
        <v>213</v>
      </c>
      <c r="E10" s="354"/>
      <c r="F10" s="56">
        <f>SUM(E8:E9)</f>
        <v>354439</v>
      </c>
      <c r="G10" s="222"/>
      <c r="H10" s="2"/>
    </row>
    <row r="11" spans="1:8" ht="16.5" customHeight="1" thickBot="1" x14ac:dyDescent="0.25">
      <c r="A11" s="2"/>
      <c r="B11" s="200"/>
      <c r="C11" s="201"/>
      <c r="D11" s="149"/>
      <c r="E11" s="149"/>
      <c r="F11" s="150"/>
      <c r="G11" s="202"/>
      <c r="H11" s="2"/>
    </row>
    <row r="12" spans="1:8" ht="30.75" thickBot="1" x14ac:dyDescent="0.25">
      <c r="A12" s="2"/>
      <c r="B12" s="199" t="s">
        <v>201</v>
      </c>
      <c r="C12" s="9" t="s">
        <v>0</v>
      </c>
      <c r="D12" s="10"/>
      <c r="E12" s="11" t="s">
        <v>2</v>
      </c>
      <c r="F12" s="12" t="s">
        <v>2</v>
      </c>
      <c r="G12" s="13" t="s">
        <v>33</v>
      </c>
      <c r="H12" s="2"/>
    </row>
    <row r="13" spans="1:8" x14ac:dyDescent="0.2">
      <c r="A13" s="2"/>
      <c r="B13" s="185" t="s">
        <v>190</v>
      </c>
      <c r="C13" s="211">
        <v>649</v>
      </c>
      <c r="D13" s="212" t="s">
        <v>158</v>
      </c>
      <c r="E13" s="251">
        <v>0</v>
      </c>
      <c r="F13" s="49"/>
      <c r="G13" s="193"/>
      <c r="H13" s="2"/>
    </row>
    <row r="14" spans="1:8" x14ac:dyDescent="0.2">
      <c r="A14" s="2"/>
      <c r="B14" s="190"/>
      <c r="C14" s="204"/>
      <c r="D14" s="191"/>
      <c r="E14" s="192"/>
      <c r="F14" s="49"/>
      <c r="G14" s="193"/>
      <c r="H14" s="2"/>
    </row>
    <row r="15" spans="1:8" ht="16.5" customHeight="1" thickBot="1" x14ac:dyDescent="0.25">
      <c r="A15" s="2"/>
      <c r="B15" s="60"/>
      <c r="C15" s="210"/>
      <c r="D15" s="348" t="s">
        <v>214</v>
      </c>
      <c r="E15" s="349"/>
      <c r="F15" s="56">
        <f>SUM(E13:E14)</f>
        <v>0</v>
      </c>
      <c r="G15" s="248"/>
      <c r="H15" s="2"/>
    </row>
    <row r="16" spans="1:8" ht="15.75" thickBot="1" x14ac:dyDescent="0.25">
      <c r="A16" s="2"/>
      <c r="B16" s="14"/>
      <c r="C16" s="15"/>
      <c r="D16" s="7"/>
      <c r="E16" s="99"/>
      <c r="F16" s="16"/>
      <c r="G16" s="17"/>
      <c r="H16" s="2"/>
    </row>
    <row r="17" spans="1:8" ht="30.75" thickBot="1" x14ac:dyDescent="0.25">
      <c r="A17" s="2"/>
      <c r="B17" s="18" t="s">
        <v>4</v>
      </c>
      <c r="C17" s="9" t="s">
        <v>0</v>
      </c>
      <c r="D17" s="23" t="s">
        <v>5</v>
      </c>
      <c r="E17" s="11" t="s">
        <v>2</v>
      </c>
      <c r="F17" s="19" t="s">
        <v>2</v>
      </c>
      <c r="G17" s="13"/>
      <c r="H17" s="2"/>
    </row>
    <row r="18" spans="1:8" x14ac:dyDescent="0.2">
      <c r="A18" s="2"/>
      <c r="B18" s="223" t="s">
        <v>21</v>
      </c>
      <c r="C18" s="224">
        <v>200</v>
      </c>
      <c r="D18" s="219"/>
      <c r="E18" s="225">
        <v>6571782</v>
      </c>
      <c r="F18" s="55"/>
      <c r="G18" s="220"/>
      <c r="H18" s="2"/>
    </row>
    <row r="19" spans="1:8" x14ac:dyDescent="0.2">
      <c r="A19" s="2"/>
      <c r="B19" s="223" t="s">
        <v>22</v>
      </c>
      <c r="C19" s="226">
        <v>200</v>
      </c>
      <c r="D19" s="227"/>
      <c r="E19" s="228">
        <v>0</v>
      </c>
      <c r="F19" s="50"/>
      <c r="G19" s="230"/>
      <c r="H19" s="2"/>
    </row>
    <row r="20" spans="1:8" x14ac:dyDescent="0.2">
      <c r="A20" s="2"/>
      <c r="B20" s="223"/>
      <c r="C20" s="226"/>
      <c r="D20" s="229"/>
      <c r="E20" s="228"/>
      <c r="F20" s="50"/>
      <c r="G20" s="230"/>
      <c r="H20" s="2"/>
    </row>
    <row r="21" spans="1:8" ht="16.5" customHeight="1" thickBot="1" x14ac:dyDescent="0.25">
      <c r="A21" s="2"/>
      <c r="B21" s="58"/>
      <c r="C21" s="59"/>
      <c r="D21" s="348" t="s">
        <v>124</v>
      </c>
      <c r="E21" s="349"/>
      <c r="F21" s="53">
        <f>SUM(E18:E20)</f>
        <v>6571782</v>
      </c>
      <c r="G21" s="231"/>
      <c r="H21" s="2"/>
    </row>
    <row r="22" spans="1:8" ht="15.75" thickBot="1" x14ac:dyDescent="0.25">
      <c r="A22" s="2"/>
      <c r="B22" s="14"/>
      <c r="C22" s="15"/>
      <c r="D22" s="7"/>
      <c r="E22" s="99"/>
      <c r="F22" s="16"/>
      <c r="G22" s="17"/>
      <c r="H22" s="2"/>
    </row>
    <row r="23" spans="1:8" ht="30.75" thickBot="1" x14ac:dyDescent="0.25">
      <c r="A23" s="2"/>
      <c r="B23" s="18" t="s">
        <v>24</v>
      </c>
      <c r="C23" s="9" t="s">
        <v>0</v>
      </c>
      <c r="D23" s="23" t="s">
        <v>5</v>
      </c>
      <c r="E23" s="11" t="s">
        <v>2</v>
      </c>
      <c r="F23" s="19" t="s">
        <v>2</v>
      </c>
      <c r="G23" s="13"/>
      <c r="H23" s="2"/>
    </row>
    <row r="24" spans="1:8" x14ac:dyDescent="0.2">
      <c r="A24" s="2"/>
      <c r="B24" s="217" t="s">
        <v>25</v>
      </c>
      <c r="C24" s="224">
        <v>200</v>
      </c>
      <c r="D24" s="232"/>
      <c r="E24" s="233">
        <v>1916075</v>
      </c>
      <c r="F24" s="143"/>
      <c r="G24" s="220"/>
      <c r="H24" s="2"/>
    </row>
    <row r="25" spans="1:8" x14ac:dyDescent="0.2">
      <c r="A25" s="2"/>
      <c r="B25" s="213" t="s">
        <v>7</v>
      </c>
      <c r="C25" s="226">
        <v>200</v>
      </c>
      <c r="D25" s="227"/>
      <c r="E25" s="234">
        <v>34000</v>
      </c>
      <c r="F25" s="54"/>
      <c r="G25" s="230"/>
      <c r="H25" s="2"/>
    </row>
    <row r="26" spans="1:8" x14ac:dyDescent="0.2">
      <c r="A26" s="2"/>
      <c r="B26" s="213" t="s">
        <v>198</v>
      </c>
      <c r="C26" s="226">
        <v>200</v>
      </c>
      <c r="D26" s="227"/>
      <c r="E26" s="234">
        <v>25810</v>
      </c>
      <c r="F26" s="54"/>
      <c r="G26" s="230"/>
      <c r="H26" s="2"/>
    </row>
    <row r="27" spans="1:8" x14ac:dyDescent="0.2">
      <c r="A27" s="2"/>
      <c r="B27" s="213" t="s">
        <v>199</v>
      </c>
      <c r="C27" s="226">
        <v>200</v>
      </c>
      <c r="D27" s="227"/>
      <c r="E27" s="234">
        <v>72935</v>
      </c>
      <c r="F27" s="54"/>
      <c r="G27" s="230"/>
      <c r="H27" s="2"/>
    </row>
    <row r="28" spans="1:8" x14ac:dyDescent="0.2">
      <c r="A28" s="2"/>
      <c r="B28" s="213" t="s">
        <v>23</v>
      </c>
      <c r="C28" s="226">
        <v>200</v>
      </c>
      <c r="D28" s="227"/>
      <c r="E28" s="234">
        <v>179270</v>
      </c>
      <c r="F28" s="54"/>
      <c r="G28" s="230"/>
      <c r="H28" s="2"/>
    </row>
    <row r="29" spans="1:8" x14ac:dyDescent="0.2">
      <c r="A29" s="2"/>
      <c r="B29" s="213" t="s">
        <v>224</v>
      </c>
      <c r="C29" s="226">
        <v>200</v>
      </c>
      <c r="D29" s="227"/>
      <c r="E29" s="234">
        <v>27550</v>
      </c>
      <c r="F29" s="54"/>
      <c r="G29" s="230"/>
      <c r="H29" s="2"/>
    </row>
    <row r="30" spans="1:8" x14ac:dyDescent="0.2">
      <c r="A30" s="2"/>
      <c r="B30" s="213" t="s">
        <v>179</v>
      </c>
      <c r="C30" s="226">
        <v>200</v>
      </c>
      <c r="D30" s="227" t="s">
        <v>253</v>
      </c>
      <c r="E30" s="234">
        <v>0</v>
      </c>
      <c r="F30" s="54"/>
      <c r="G30" s="230"/>
      <c r="H30" s="2"/>
    </row>
    <row r="31" spans="1:8" x14ac:dyDescent="0.2">
      <c r="A31" s="2"/>
      <c r="B31" s="213" t="s">
        <v>254</v>
      </c>
      <c r="C31" s="226">
        <v>200</v>
      </c>
      <c r="D31" s="330" t="s">
        <v>256</v>
      </c>
      <c r="E31" s="234">
        <v>15700</v>
      </c>
      <c r="F31" s="54"/>
      <c r="G31" s="230"/>
      <c r="H31" s="2"/>
    </row>
    <row r="32" spans="1:8" x14ac:dyDescent="0.2">
      <c r="A32" s="2"/>
      <c r="B32" s="213" t="s">
        <v>255</v>
      </c>
      <c r="C32" s="226">
        <v>200</v>
      </c>
      <c r="D32" s="227"/>
      <c r="E32" s="234">
        <v>4409</v>
      </c>
      <c r="F32" s="54"/>
      <c r="G32" s="230"/>
      <c r="H32" s="2"/>
    </row>
    <row r="33" spans="1:8" x14ac:dyDescent="0.2">
      <c r="A33" s="2"/>
      <c r="B33" s="213" t="s">
        <v>252</v>
      </c>
      <c r="C33" s="226">
        <v>200</v>
      </c>
      <c r="D33" s="227"/>
      <c r="E33" s="234">
        <v>214313</v>
      </c>
      <c r="F33" s="54"/>
      <c r="G33" s="230"/>
      <c r="H33" s="2"/>
    </row>
    <row r="34" spans="1:8" x14ac:dyDescent="0.2">
      <c r="A34" s="2"/>
      <c r="B34" s="213"/>
      <c r="C34" s="235"/>
      <c r="D34" s="236"/>
      <c r="E34" s="234"/>
      <c r="F34" s="54"/>
      <c r="G34" s="230"/>
      <c r="H34" s="2"/>
    </row>
    <row r="35" spans="1:8" ht="16.5" customHeight="1" thickBot="1" x14ac:dyDescent="0.25">
      <c r="A35" s="2"/>
      <c r="B35" s="60"/>
      <c r="C35" s="59"/>
      <c r="D35" s="348" t="s">
        <v>125</v>
      </c>
      <c r="E35" s="349"/>
      <c r="F35" s="53">
        <f>SUM(E24:E34)</f>
        <v>2490062</v>
      </c>
      <c r="G35" s="231"/>
      <c r="H35" s="2"/>
    </row>
    <row r="36" spans="1:8" ht="15.75" thickBot="1" x14ac:dyDescent="0.25">
      <c r="A36" s="2"/>
      <c r="B36" s="14"/>
      <c r="C36" s="15"/>
      <c r="D36" s="7"/>
      <c r="E36" s="99"/>
      <c r="F36" s="16"/>
      <c r="G36" s="17"/>
      <c r="H36" s="2"/>
    </row>
    <row r="37" spans="1:8" ht="30.75" thickBot="1" x14ac:dyDescent="0.25">
      <c r="A37" s="2"/>
      <c r="B37" s="18" t="s">
        <v>152</v>
      </c>
      <c r="C37" s="9" t="s">
        <v>0</v>
      </c>
      <c r="D37" s="23" t="s">
        <v>5</v>
      </c>
      <c r="E37" s="11" t="s">
        <v>2</v>
      </c>
      <c r="F37" s="19" t="s">
        <v>2</v>
      </c>
      <c r="G37" s="13"/>
      <c r="H37" s="2"/>
    </row>
    <row r="38" spans="1:8" x14ac:dyDescent="0.2">
      <c r="A38" s="2"/>
      <c r="B38" s="217" t="s">
        <v>26</v>
      </c>
      <c r="C38" s="224">
        <v>201</v>
      </c>
      <c r="D38" s="219"/>
      <c r="E38" s="225">
        <v>101200</v>
      </c>
      <c r="F38" s="55"/>
      <c r="G38" s="220"/>
      <c r="H38" s="2"/>
    </row>
    <row r="39" spans="1:8" x14ac:dyDescent="0.2">
      <c r="A39" s="2"/>
      <c r="B39" s="237" t="s">
        <v>160</v>
      </c>
      <c r="C39" s="226">
        <v>201</v>
      </c>
      <c r="D39" s="238" t="s">
        <v>197</v>
      </c>
      <c r="E39" s="239">
        <v>0</v>
      </c>
      <c r="F39" s="49"/>
      <c r="G39" s="221"/>
      <c r="H39" s="2"/>
    </row>
    <row r="40" spans="1:8" x14ac:dyDescent="0.2">
      <c r="A40" s="2"/>
      <c r="B40" s="213" t="s">
        <v>178</v>
      </c>
      <c r="C40" s="226">
        <v>199</v>
      </c>
      <c r="D40" s="238"/>
      <c r="E40" s="228">
        <v>0</v>
      </c>
      <c r="F40" s="49"/>
      <c r="G40" s="221"/>
      <c r="H40" s="2"/>
    </row>
    <row r="41" spans="1:8" x14ac:dyDescent="0.2">
      <c r="A41" s="2"/>
      <c r="B41" s="213"/>
      <c r="C41" s="240">
        <v>201</v>
      </c>
      <c r="D41" s="236"/>
      <c r="E41" s="228"/>
      <c r="F41" s="50"/>
      <c r="G41" s="230"/>
      <c r="H41" s="2"/>
    </row>
    <row r="42" spans="1:8" ht="16.5" customHeight="1" thickBot="1" x14ac:dyDescent="0.25">
      <c r="A42" s="2"/>
      <c r="B42" s="60"/>
      <c r="C42" s="59"/>
      <c r="D42" s="348" t="s">
        <v>152</v>
      </c>
      <c r="E42" s="349"/>
      <c r="F42" s="53">
        <f>SUM(E38:E41)</f>
        <v>101200</v>
      </c>
      <c r="G42" s="231"/>
      <c r="H42" s="2"/>
    </row>
    <row r="43" spans="1:8" ht="15.75" thickBot="1" x14ac:dyDescent="0.25">
      <c r="A43" s="2"/>
      <c r="B43" s="14"/>
      <c r="C43" s="15"/>
      <c r="D43" s="7"/>
      <c r="E43" s="99"/>
      <c r="F43" s="16"/>
      <c r="G43" s="17"/>
      <c r="H43" s="2"/>
    </row>
    <row r="44" spans="1:8" ht="30.75" thickBot="1" x14ac:dyDescent="0.25">
      <c r="A44" s="2"/>
      <c r="B44" s="48" t="s">
        <v>27</v>
      </c>
      <c r="C44" s="9" t="s">
        <v>0</v>
      </c>
      <c r="D44" s="24" t="s">
        <v>5</v>
      </c>
      <c r="E44" s="11" t="s">
        <v>2</v>
      </c>
      <c r="F44" s="19" t="s">
        <v>2</v>
      </c>
      <c r="G44" s="13"/>
      <c r="H44" s="2"/>
    </row>
    <row r="45" spans="1:8" x14ac:dyDescent="0.2">
      <c r="A45" s="2"/>
      <c r="B45" s="217" t="s">
        <v>29</v>
      </c>
      <c r="C45" s="224" t="s">
        <v>34</v>
      </c>
      <c r="D45" s="219"/>
      <c r="E45" s="241">
        <v>23800</v>
      </c>
      <c r="F45" s="55"/>
      <c r="G45" s="220"/>
      <c r="H45" s="2"/>
    </row>
    <row r="46" spans="1:8" x14ac:dyDescent="0.2">
      <c r="A46" s="2"/>
      <c r="B46" s="237"/>
      <c r="C46" s="226"/>
      <c r="D46" s="242"/>
      <c r="E46" s="216"/>
      <c r="F46" s="49"/>
      <c r="G46" s="221"/>
      <c r="H46" s="2"/>
    </row>
    <row r="47" spans="1:8" x14ac:dyDescent="0.2">
      <c r="A47" s="2"/>
      <c r="B47" s="237"/>
      <c r="C47" s="226"/>
      <c r="D47" s="242"/>
      <c r="E47" s="216"/>
      <c r="F47" s="49"/>
      <c r="G47" s="221"/>
      <c r="H47" s="2"/>
    </row>
    <row r="48" spans="1:8" ht="15.75" thickBot="1" x14ac:dyDescent="0.25">
      <c r="A48" s="2"/>
      <c r="B48" s="60"/>
      <c r="C48" s="59"/>
      <c r="D48" s="348" t="s">
        <v>126</v>
      </c>
      <c r="E48" s="349"/>
      <c r="F48" s="144">
        <f>SUM(E45:E47)</f>
        <v>23800</v>
      </c>
      <c r="G48" s="243"/>
      <c r="H48" s="2"/>
    </row>
    <row r="49" spans="1:8" ht="15.75" thickBot="1" x14ac:dyDescent="0.25">
      <c r="A49" s="2"/>
      <c r="B49" s="14"/>
      <c r="C49" s="15"/>
      <c r="D49" s="7"/>
      <c r="E49" s="99"/>
      <c r="F49" s="16"/>
      <c r="G49" s="17"/>
      <c r="H49" s="2"/>
    </row>
    <row r="50" spans="1:8" ht="30.75" thickBot="1" x14ac:dyDescent="0.25">
      <c r="A50" s="2"/>
      <c r="B50" s="48" t="s">
        <v>28</v>
      </c>
      <c r="C50" s="9" t="s">
        <v>0</v>
      </c>
      <c r="D50" s="24" t="s">
        <v>9</v>
      </c>
      <c r="E50" s="11" t="s">
        <v>2</v>
      </c>
      <c r="F50" s="19" t="s">
        <v>2</v>
      </c>
      <c r="G50" s="13"/>
      <c r="H50" s="2"/>
    </row>
    <row r="51" spans="1:8" x14ac:dyDescent="0.2">
      <c r="A51" s="2"/>
      <c r="B51" s="217" t="s">
        <v>10</v>
      </c>
      <c r="C51" s="224">
        <v>550</v>
      </c>
      <c r="D51" s="219" t="s">
        <v>36</v>
      </c>
      <c r="E51" s="241">
        <v>5250</v>
      </c>
      <c r="F51" s="55"/>
      <c r="G51" s="220"/>
      <c r="H51" s="2"/>
    </row>
    <row r="52" spans="1:8" x14ac:dyDescent="0.2">
      <c r="A52" s="2"/>
      <c r="B52" s="213" t="s">
        <v>30</v>
      </c>
      <c r="C52" s="240">
        <v>609</v>
      </c>
      <c r="D52" s="236"/>
      <c r="E52" s="234">
        <v>50000</v>
      </c>
      <c r="F52" s="51"/>
      <c r="G52" s="246"/>
      <c r="H52" s="2"/>
    </row>
    <row r="53" spans="1:8" x14ac:dyDescent="0.2">
      <c r="A53" s="2"/>
      <c r="B53" s="213" t="s">
        <v>31</v>
      </c>
      <c r="C53" s="240">
        <v>640</v>
      </c>
      <c r="D53" s="236"/>
      <c r="E53" s="249">
        <v>20000</v>
      </c>
      <c r="F53" s="50"/>
      <c r="G53" s="230"/>
      <c r="H53" s="2"/>
    </row>
    <row r="54" spans="1:8" x14ac:dyDescent="0.2">
      <c r="A54" s="2"/>
      <c r="B54" s="213" t="s">
        <v>32</v>
      </c>
      <c r="C54" s="240" t="s">
        <v>35</v>
      </c>
      <c r="D54" s="236"/>
      <c r="E54" s="249">
        <v>60000</v>
      </c>
      <c r="F54" s="50"/>
      <c r="G54" s="230"/>
      <c r="H54" s="2"/>
    </row>
    <row r="55" spans="1:8" ht="22.5" x14ac:dyDescent="0.2">
      <c r="A55" s="2"/>
      <c r="B55" s="213" t="s">
        <v>225</v>
      </c>
      <c r="C55" s="240">
        <v>516</v>
      </c>
      <c r="D55" s="329" t="s">
        <v>226</v>
      </c>
      <c r="E55" s="244">
        <v>10000</v>
      </c>
      <c r="F55" s="50"/>
      <c r="G55" s="230"/>
      <c r="H55" s="2"/>
    </row>
    <row r="56" spans="1:8" x14ac:dyDescent="0.2">
      <c r="A56" s="2"/>
      <c r="B56" s="213"/>
      <c r="C56" s="240"/>
      <c r="D56" s="236"/>
      <c r="E56" s="245"/>
      <c r="F56" s="50"/>
      <c r="G56" s="230"/>
      <c r="H56" s="2"/>
    </row>
    <row r="57" spans="1:8" ht="16.5" customHeight="1" thickBot="1" x14ac:dyDescent="0.25">
      <c r="A57" s="2"/>
      <c r="B57" s="61"/>
      <c r="C57" s="59"/>
      <c r="D57" s="348" t="s">
        <v>127</v>
      </c>
      <c r="E57" s="349"/>
      <c r="F57" s="52">
        <f>SUM(E51:E56)</f>
        <v>145250</v>
      </c>
      <c r="G57" s="247"/>
      <c r="H57" s="2"/>
    </row>
    <row r="58" spans="1:8" ht="16.5" customHeight="1" thickBot="1" x14ac:dyDescent="0.25">
      <c r="A58" s="2"/>
      <c r="B58" s="147"/>
      <c r="C58" s="148"/>
      <c r="D58" s="149"/>
      <c r="E58" s="149"/>
      <c r="F58" s="150"/>
      <c r="G58" s="151"/>
      <c r="H58" s="2"/>
    </row>
    <row r="59" spans="1:8" ht="30.75" thickBot="1" x14ac:dyDescent="0.25">
      <c r="A59" s="2"/>
      <c r="B59" s="48" t="s">
        <v>153</v>
      </c>
      <c r="C59" s="9" t="s">
        <v>0</v>
      </c>
      <c r="D59" s="24" t="s">
        <v>5</v>
      </c>
      <c r="E59" s="11" t="s">
        <v>2</v>
      </c>
      <c r="F59" s="19" t="s">
        <v>2</v>
      </c>
      <c r="G59" s="13"/>
      <c r="H59" s="2"/>
    </row>
    <row r="60" spans="1:8" x14ac:dyDescent="0.2">
      <c r="A60" s="2"/>
      <c r="B60" s="185" t="s">
        <v>111</v>
      </c>
      <c r="C60" s="186">
        <v>200</v>
      </c>
      <c r="D60" s="187"/>
      <c r="E60" s="188">
        <v>30117</v>
      </c>
      <c r="F60" s="49"/>
      <c r="G60" s="193"/>
      <c r="H60" s="2"/>
    </row>
    <row r="61" spans="1:8" x14ac:dyDescent="0.2">
      <c r="A61" s="2"/>
      <c r="B61" s="185" t="s">
        <v>177</v>
      </c>
      <c r="C61" s="186"/>
      <c r="D61" s="187" t="s">
        <v>55</v>
      </c>
      <c r="E61" s="188"/>
      <c r="F61" s="49"/>
      <c r="G61" s="193"/>
      <c r="H61" s="2"/>
    </row>
    <row r="62" spans="1:8" x14ac:dyDescent="0.2">
      <c r="A62" s="2"/>
      <c r="B62" s="185" t="s">
        <v>154</v>
      </c>
      <c r="C62" s="186"/>
      <c r="D62" s="187" t="s">
        <v>55</v>
      </c>
      <c r="E62" s="189"/>
      <c r="F62" s="49"/>
      <c r="G62" s="193"/>
      <c r="H62" s="2"/>
    </row>
    <row r="63" spans="1:8" x14ac:dyDescent="0.2">
      <c r="A63" s="2"/>
      <c r="B63" s="185"/>
      <c r="C63" s="186"/>
      <c r="D63" s="187"/>
      <c r="E63" s="188"/>
      <c r="F63" s="49"/>
      <c r="G63" s="193"/>
      <c r="H63" s="2"/>
    </row>
    <row r="64" spans="1:8" ht="15.75" thickBot="1" x14ac:dyDescent="0.25">
      <c r="A64" s="2"/>
      <c r="B64" s="60"/>
      <c r="C64" s="59"/>
      <c r="D64" s="348" t="s">
        <v>153</v>
      </c>
      <c r="E64" s="349"/>
      <c r="F64" s="144">
        <f>SUM(E60:E63)</f>
        <v>30117</v>
      </c>
      <c r="G64" s="194"/>
      <c r="H64" s="2"/>
    </row>
    <row r="65" spans="1:8" ht="15.75" thickBot="1" x14ac:dyDescent="0.25">
      <c r="A65" s="2"/>
      <c r="B65" s="200"/>
      <c r="C65" s="148"/>
      <c r="D65" s="149"/>
      <c r="E65" s="149"/>
      <c r="F65" s="259"/>
      <c r="G65" s="17"/>
      <c r="H65" s="2"/>
    </row>
    <row r="66" spans="1:8" ht="15.75" thickBot="1" x14ac:dyDescent="0.25">
      <c r="A66" s="2"/>
      <c r="B66" s="200"/>
      <c r="C66" s="148"/>
      <c r="D66" s="361" t="s">
        <v>211</v>
      </c>
      <c r="E66" s="362"/>
      <c r="F66" s="260">
        <f>F21+F35+F42+F48+F57+F64</f>
        <v>9362211</v>
      </c>
      <c r="G66" s="17"/>
      <c r="H66" s="2"/>
    </row>
    <row r="67" spans="1:8" ht="15.75" thickBot="1" x14ac:dyDescent="0.25">
      <c r="A67" s="2"/>
      <c r="B67" s="7"/>
      <c r="C67" s="20"/>
      <c r="D67" s="7"/>
      <c r="E67" s="99"/>
      <c r="F67" s="16"/>
      <c r="G67" s="17"/>
      <c r="H67" s="2"/>
    </row>
    <row r="68" spans="1:8" ht="15.75" thickBot="1" x14ac:dyDescent="0.25">
      <c r="A68" s="2"/>
      <c r="B68" s="21"/>
      <c r="C68" s="21"/>
      <c r="D68" s="356" t="s">
        <v>155</v>
      </c>
      <c r="E68" s="357"/>
      <c r="F68" s="57">
        <f>F10+F15+F21+F35+F42+F48+F57+F64</f>
        <v>9716650</v>
      </c>
      <c r="G68" s="22"/>
      <c r="H68" s="2"/>
    </row>
    <row r="69" spans="1:8" x14ac:dyDescent="0.2">
      <c r="A69" s="2"/>
      <c r="B69" s="3"/>
      <c r="C69" s="8"/>
      <c r="D69" s="7"/>
      <c r="E69" s="97"/>
      <c r="F69" s="5"/>
      <c r="G69" s="6"/>
      <c r="H69" s="2"/>
    </row>
  </sheetData>
  <mergeCells count="14">
    <mergeCell ref="D64:E64"/>
    <mergeCell ref="B2:G2"/>
    <mergeCell ref="D10:E10"/>
    <mergeCell ref="C4:D4"/>
    <mergeCell ref="D68:E68"/>
    <mergeCell ref="F3:G6"/>
    <mergeCell ref="C3:D3"/>
    <mergeCell ref="D35:E35"/>
    <mergeCell ref="D42:E42"/>
    <mergeCell ref="D48:E48"/>
    <mergeCell ref="D57:E57"/>
    <mergeCell ref="D21:E21"/>
    <mergeCell ref="D15:E15"/>
    <mergeCell ref="D66:E66"/>
  </mergeCells>
  <dataValidations count="3">
    <dataValidation type="whole" allowBlank="1" showInputMessage="1" showErrorMessage="1" error="Please enter figure as a positive number to the nearest whole pound" sqref="E45:E47 E18:E20 E60:E63 E38:E41 E51:E56">
      <formula1>0</formula1>
      <formula2>1000000000</formula2>
    </dataValidation>
    <dataValidation type="whole" allowBlank="1" showInputMessage="1" showErrorMessage="1" error="Please enter figure as a positive number to the nearest whole pound" sqref="E24:E34">
      <formula1>-1000000</formula1>
      <formula2>1000000000</formula2>
    </dataValidation>
    <dataValidation type="whole" allowBlank="1" showInputMessage="1" showErrorMessage="1" error="Please enter figure as a positive number to the nearest whole pound" sqref="E8:E9 E13:E14">
      <formula1>-10000000</formula1>
      <formula2>1000000000</formula2>
    </dataValidation>
  </dataValidations>
  <pageMargins left="0.7" right="0.7" top="0.75" bottom="0.75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workbookViewId="0">
      <selection activeCell="G5" sqref="G5:H5"/>
    </sheetView>
  </sheetViews>
  <sheetFormatPr defaultRowHeight="15" x14ac:dyDescent="0.2"/>
  <cols>
    <col min="1" max="1" width="1.77734375" style="1" customWidth="1"/>
    <col min="2" max="2" width="12.109375" style="1" customWidth="1"/>
    <col min="3" max="3" width="8.5546875" style="1" customWidth="1"/>
    <col min="4" max="4" width="30.88671875" style="1" customWidth="1"/>
    <col min="5" max="5" width="45.77734375" style="1" customWidth="1"/>
    <col min="6" max="6" width="11.77734375" style="96" customWidth="1"/>
    <col min="7" max="7" width="11.77734375" style="1" customWidth="1"/>
    <col min="8" max="8" width="8.77734375" style="1" customWidth="1"/>
    <col min="9" max="9" width="1.77734375" style="1" customWidth="1"/>
    <col min="10" max="16384" width="8.88671875" style="1"/>
  </cols>
  <sheetData>
    <row r="1" spans="1:9" ht="15.75" thickBot="1" x14ac:dyDescent="0.25">
      <c r="A1" s="2"/>
      <c r="B1" s="28"/>
      <c r="C1" s="28"/>
      <c r="D1" s="28"/>
      <c r="E1" s="28"/>
      <c r="F1" s="36"/>
      <c r="G1" s="30"/>
      <c r="H1" s="31"/>
      <c r="I1" s="32"/>
    </row>
    <row r="2" spans="1:9" ht="20.25" customHeight="1" thickBot="1" x14ac:dyDescent="0.25">
      <c r="A2" s="2"/>
      <c r="B2" s="368" t="s">
        <v>11</v>
      </c>
      <c r="C2" s="369"/>
      <c r="D2" s="369"/>
      <c r="E2" s="369"/>
      <c r="F2" s="369"/>
      <c r="G2" s="369"/>
      <c r="H2" s="370"/>
      <c r="I2" s="33"/>
    </row>
    <row r="3" spans="1:9" ht="36" customHeight="1" thickBot="1" x14ac:dyDescent="0.25">
      <c r="A3" s="2"/>
      <c r="B3" s="35"/>
      <c r="C3" s="396" t="s">
        <v>38</v>
      </c>
      <c r="D3" s="396"/>
      <c r="E3" s="396"/>
      <c r="F3" s="396"/>
      <c r="G3" s="30"/>
      <c r="H3" s="31"/>
      <c r="I3" s="32"/>
    </row>
    <row r="4" spans="1:9" ht="18.75" customHeight="1" thickBot="1" x14ac:dyDescent="0.3">
      <c r="A4" s="2"/>
      <c r="B4" s="37"/>
      <c r="C4" s="412" t="s">
        <v>219</v>
      </c>
      <c r="D4" s="412"/>
      <c r="E4" s="371" t="s">
        <v>12</v>
      </c>
      <c r="F4" s="372"/>
      <c r="G4" s="375">
        <f>INCOME!F68</f>
        <v>9716650</v>
      </c>
      <c r="H4" s="376"/>
      <c r="I4" s="34"/>
    </row>
    <row r="5" spans="1:9" ht="18.75" customHeight="1" thickBot="1" x14ac:dyDescent="0.3">
      <c r="A5" s="2"/>
      <c r="B5" s="37"/>
      <c r="C5" s="38"/>
      <c r="D5" s="38"/>
      <c r="E5" s="371" t="s">
        <v>123</v>
      </c>
      <c r="F5" s="372"/>
      <c r="G5" s="375">
        <f>G4-G179</f>
        <v>144970</v>
      </c>
      <c r="H5" s="376"/>
      <c r="I5" s="34"/>
    </row>
    <row r="6" spans="1:9" ht="15.75" thickBot="1" x14ac:dyDescent="0.25">
      <c r="A6" s="2"/>
      <c r="B6" s="28"/>
      <c r="C6" s="28"/>
      <c r="D6" s="28"/>
      <c r="E6" s="28"/>
      <c r="F6" s="29"/>
      <c r="G6" s="30"/>
      <c r="H6" s="31"/>
      <c r="I6" s="34"/>
    </row>
    <row r="7" spans="1:9" ht="30.75" thickBot="1" x14ac:dyDescent="0.25">
      <c r="A7" s="2"/>
      <c r="B7" s="71"/>
      <c r="C7" s="9" t="s">
        <v>0</v>
      </c>
      <c r="D7" s="26" t="s">
        <v>58</v>
      </c>
      <c r="E7" s="26" t="s">
        <v>1</v>
      </c>
      <c r="F7" s="25" t="s">
        <v>2</v>
      </c>
      <c r="G7" s="25" t="s">
        <v>2</v>
      </c>
      <c r="H7" s="72" t="s">
        <v>3</v>
      </c>
      <c r="I7" s="28"/>
    </row>
    <row r="8" spans="1:9" ht="20.25" customHeight="1" thickBot="1" x14ac:dyDescent="0.25">
      <c r="A8" s="2"/>
      <c r="B8" s="377" t="s">
        <v>42</v>
      </c>
      <c r="C8" s="378"/>
      <c r="D8" s="378"/>
      <c r="E8" s="378"/>
      <c r="F8" s="378"/>
      <c r="G8" s="378"/>
      <c r="H8" s="379"/>
      <c r="I8" s="28"/>
    </row>
    <row r="9" spans="1:9" ht="15.75" customHeight="1" x14ac:dyDescent="0.2">
      <c r="A9" s="2"/>
      <c r="B9" s="261"/>
      <c r="C9" s="262">
        <v>112</v>
      </c>
      <c r="D9" s="263" t="s">
        <v>231</v>
      </c>
      <c r="E9" s="263"/>
      <c r="F9" s="264">
        <v>861529</v>
      </c>
      <c r="G9" s="80"/>
      <c r="H9" s="269"/>
      <c r="I9" s="28"/>
    </row>
    <row r="10" spans="1:9" ht="15.75" customHeight="1" x14ac:dyDescent="0.2">
      <c r="A10" s="2"/>
      <c r="B10" s="265"/>
      <c r="C10" s="266">
        <v>108</v>
      </c>
      <c r="D10" s="267" t="s">
        <v>13</v>
      </c>
      <c r="E10" s="267"/>
      <c r="F10" s="268">
        <v>4306626</v>
      </c>
      <c r="G10" s="81"/>
      <c r="H10" s="270"/>
      <c r="I10" s="28"/>
    </row>
    <row r="11" spans="1:9" ht="15.75" customHeight="1" x14ac:dyDescent="0.2">
      <c r="A11" s="2"/>
      <c r="B11" s="265"/>
      <c r="C11" s="266">
        <v>113</v>
      </c>
      <c r="D11" s="267" t="s">
        <v>14</v>
      </c>
      <c r="E11" s="267"/>
      <c r="F11" s="268">
        <v>79510</v>
      </c>
      <c r="G11" s="81"/>
      <c r="H11" s="270"/>
      <c r="I11" s="28"/>
    </row>
    <row r="12" spans="1:9" ht="15.75" customHeight="1" x14ac:dyDescent="0.2">
      <c r="A12" s="2"/>
      <c r="B12" s="265"/>
      <c r="C12" s="266"/>
      <c r="D12" s="267" t="s">
        <v>228</v>
      </c>
      <c r="E12" s="267"/>
      <c r="F12" s="268">
        <v>0</v>
      </c>
      <c r="G12" s="81"/>
      <c r="H12" s="270"/>
      <c r="I12" s="28"/>
    </row>
    <row r="13" spans="1:9" ht="15.75" customHeight="1" x14ac:dyDescent="0.2">
      <c r="A13" s="2"/>
      <c r="B13" s="265"/>
      <c r="C13" s="266"/>
      <c r="D13" s="267"/>
      <c r="E13" s="267"/>
      <c r="F13" s="268"/>
      <c r="G13" s="81"/>
      <c r="H13" s="271"/>
      <c r="I13" s="28"/>
    </row>
    <row r="14" spans="1:9" ht="15.75" customHeight="1" thickBot="1" x14ac:dyDescent="0.25">
      <c r="A14" s="2"/>
      <c r="B14" s="66"/>
      <c r="C14" s="64"/>
      <c r="D14" s="65"/>
      <c r="E14" s="366" t="s">
        <v>129</v>
      </c>
      <c r="F14" s="367"/>
      <c r="G14" s="83">
        <f>SUM(F9:F13)</f>
        <v>5247665</v>
      </c>
      <c r="H14" s="272"/>
      <c r="I14" s="28"/>
    </row>
    <row r="15" spans="1:9" ht="20.25" customHeight="1" thickBot="1" x14ac:dyDescent="0.25">
      <c r="A15" s="2"/>
      <c r="B15" s="380" t="s">
        <v>41</v>
      </c>
      <c r="C15" s="381"/>
      <c r="D15" s="381"/>
      <c r="E15" s="381"/>
      <c r="F15" s="381"/>
      <c r="G15" s="381"/>
      <c r="H15" s="382"/>
      <c r="I15" s="28"/>
    </row>
    <row r="16" spans="1:9" ht="15.75" customHeight="1" x14ac:dyDescent="0.2">
      <c r="A16" s="2"/>
      <c r="B16" s="273"/>
      <c r="C16" s="262">
        <v>105</v>
      </c>
      <c r="D16" s="263" t="s">
        <v>227</v>
      </c>
      <c r="E16" s="263"/>
      <c r="F16" s="274">
        <v>188003</v>
      </c>
      <c r="G16" s="80"/>
      <c r="H16" s="269"/>
      <c r="I16" s="28"/>
    </row>
    <row r="17" spans="1:9" ht="15.75" customHeight="1" x14ac:dyDescent="0.2">
      <c r="A17" s="2"/>
      <c r="B17" s="265"/>
      <c r="C17" s="266">
        <v>101</v>
      </c>
      <c r="D17" s="267" t="s">
        <v>232</v>
      </c>
      <c r="E17" s="267"/>
      <c r="F17" s="275">
        <v>726158</v>
      </c>
      <c r="G17" s="81"/>
      <c r="H17" s="270"/>
      <c r="I17" s="28"/>
    </row>
    <row r="18" spans="1:9" ht="15.75" customHeight="1" x14ac:dyDescent="0.2">
      <c r="A18" s="2"/>
      <c r="B18" s="276"/>
      <c r="C18" s="277">
        <v>114</v>
      </c>
      <c r="D18" s="278" t="s">
        <v>50</v>
      </c>
      <c r="E18" s="278"/>
      <c r="F18" s="279">
        <v>40131</v>
      </c>
      <c r="G18" s="84"/>
      <c r="H18" s="270"/>
      <c r="I18" s="28"/>
    </row>
    <row r="19" spans="1:9" ht="15.75" customHeight="1" x14ac:dyDescent="0.2">
      <c r="A19" s="2"/>
      <c r="B19" s="276"/>
      <c r="C19" s="277">
        <v>115</v>
      </c>
      <c r="D19" s="278" t="s">
        <v>43</v>
      </c>
      <c r="E19" s="278"/>
      <c r="F19" s="279">
        <v>527572</v>
      </c>
      <c r="G19" s="84"/>
      <c r="H19" s="270"/>
      <c r="I19" s="28"/>
    </row>
    <row r="20" spans="1:9" ht="15.75" customHeight="1" x14ac:dyDescent="0.2">
      <c r="A20" s="2"/>
      <c r="B20" s="276"/>
      <c r="C20" s="277">
        <v>116</v>
      </c>
      <c r="D20" s="278" t="s">
        <v>44</v>
      </c>
      <c r="E20" s="278"/>
      <c r="F20" s="279">
        <v>172321</v>
      </c>
      <c r="G20" s="84"/>
      <c r="H20" s="270"/>
      <c r="I20" s="28"/>
    </row>
    <row r="21" spans="1:9" ht="15.75" customHeight="1" x14ac:dyDescent="0.2">
      <c r="A21" s="2"/>
      <c r="B21" s="276"/>
      <c r="C21" s="277">
        <v>117</v>
      </c>
      <c r="D21" s="280" t="s">
        <v>45</v>
      </c>
      <c r="E21" s="278"/>
      <c r="F21" s="279">
        <v>199799</v>
      </c>
      <c r="G21" s="84"/>
      <c r="H21" s="270"/>
      <c r="I21" s="28"/>
    </row>
    <row r="22" spans="1:9" ht="15.75" customHeight="1" x14ac:dyDescent="0.2">
      <c r="A22" s="2"/>
      <c r="B22" s="276"/>
      <c r="C22" s="277">
        <v>118</v>
      </c>
      <c r="D22" s="280" t="s">
        <v>46</v>
      </c>
      <c r="E22" s="278"/>
      <c r="F22" s="279">
        <v>121008</v>
      </c>
      <c r="G22" s="84"/>
      <c r="H22" s="270"/>
      <c r="I22" s="28"/>
    </row>
    <row r="23" spans="1:9" ht="15.75" customHeight="1" x14ac:dyDescent="0.2">
      <c r="A23" s="2"/>
      <c r="B23" s="276"/>
      <c r="C23" s="277">
        <v>120</v>
      </c>
      <c r="D23" s="280" t="s">
        <v>47</v>
      </c>
      <c r="E23" s="278"/>
      <c r="F23" s="279">
        <v>109385</v>
      </c>
      <c r="G23" s="84"/>
      <c r="H23" s="270"/>
      <c r="I23" s="28"/>
    </row>
    <row r="24" spans="1:9" ht="15.75" customHeight="1" x14ac:dyDescent="0.2">
      <c r="A24" s="2"/>
      <c r="B24" s="276"/>
      <c r="C24" s="277">
        <v>121</v>
      </c>
      <c r="D24" s="280" t="s">
        <v>48</v>
      </c>
      <c r="E24" s="278"/>
      <c r="F24" s="279">
        <v>27183</v>
      </c>
      <c r="G24" s="84"/>
      <c r="H24" s="270"/>
      <c r="I24" s="28"/>
    </row>
    <row r="25" spans="1:9" ht="15.75" customHeight="1" x14ac:dyDescent="0.2">
      <c r="A25" s="2"/>
      <c r="B25" s="276"/>
      <c r="C25" s="277">
        <v>122</v>
      </c>
      <c r="D25" s="280" t="s">
        <v>49</v>
      </c>
      <c r="E25" s="278"/>
      <c r="F25" s="279">
        <v>78671</v>
      </c>
      <c r="G25" s="84"/>
      <c r="H25" s="270"/>
      <c r="I25" s="28"/>
    </row>
    <row r="26" spans="1:9" ht="15.75" customHeight="1" x14ac:dyDescent="0.2">
      <c r="A26" s="2"/>
      <c r="B26" s="276"/>
      <c r="C26" s="277"/>
      <c r="D26" s="280" t="s">
        <v>229</v>
      </c>
      <c r="E26" s="278"/>
      <c r="F26" s="279">
        <v>0</v>
      </c>
      <c r="G26" s="84"/>
      <c r="H26" s="270"/>
      <c r="I26" s="28"/>
    </row>
    <row r="27" spans="1:9" ht="15.75" customHeight="1" x14ac:dyDescent="0.2">
      <c r="A27" s="2"/>
      <c r="B27" s="276"/>
      <c r="C27" s="277"/>
      <c r="D27" s="280" t="s">
        <v>230</v>
      </c>
      <c r="E27" s="278"/>
      <c r="F27" s="279">
        <v>5000</v>
      </c>
      <c r="G27" s="84"/>
      <c r="H27" s="270"/>
      <c r="I27" s="28"/>
    </row>
    <row r="28" spans="1:9" ht="15.75" customHeight="1" x14ac:dyDescent="0.2">
      <c r="A28" s="2"/>
      <c r="B28" s="276"/>
      <c r="C28" s="277"/>
      <c r="D28" s="278"/>
      <c r="E28" s="278"/>
      <c r="F28" s="279"/>
      <c r="G28" s="84"/>
      <c r="H28" s="271"/>
      <c r="I28" s="28"/>
    </row>
    <row r="29" spans="1:9" ht="15.75" customHeight="1" thickBot="1" x14ac:dyDescent="0.25">
      <c r="A29" s="2"/>
      <c r="B29" s="73"/>
      <c r="C29" s="74"/>
      <c r="D29" s="69"/>
      <c r="E29" s="366" t="s">
        <v>130</v>
      </c>
      <c r="F29" s="367"/>
      <c r="G29" s="83">
        <f>SUM(F16:F28)</f>
        <v>2195231</v>
      </c>
      <c r="H29" s="272"/>
      <c r="I29" s="28"/>
    </row>
    <row r="30" spans="1:9" ht="20.25" customHeight="1" thickBot="1" x14ac:dyDescent="0.25">
      <c r="A30" s="2"/>
      <c r="B30" s="383" t="s">
        <v>40</v>
      </c>
      <c r="C30" s="384"/>
      <c r="D30" s="384"/>
      <c r="E30" s="384"/>
      <c r="F30" s="384"/>
      <c r="G30" s="384"/>
      <c r="H30" s="385"/>
      <c r="I30" s="28"/>
    </row>
    <row r="31" spans="1:9" ht="15.75" customHeight="1" x14ac:dyDescent="0.2">
      <c r="A31" s="2"/>
      <c r="B31" s="273"/>
      <c r="C31" s="281">
        <v>332</v>
      </c>
      <c r="D31" s="263" t="s">
        <v>117</v>
      </c>
      <c r="E31" s="263"/>
      <c r="F31" s="274">
        <v>12000</v>
      </c>
      <c r="G31" s="80"/>
      <c r="H31" s="293"/>
      <c r="I31" s="28"/>
    </row>
    <row r="32" spans="1:9" ht="15.75" customHeight="1" x14ac:dyDescent="0.2">
      <c r="A32" s="2"/>
      <c r="B32" s="282"/>
      <c r="C32" s="283">
        <v>151</v>
      </c>
      <c r="D32" s="267" t="s">
        <v>118</v>
      </c>
      <c r="E32" s="284"/>
      <c r="F32" s="268">
        <v>7500</v>
      </c>
      <c r="G32" s="81"/>
      <c r="H32" s="270"/>
      <c r="I32" s="28"/>
    </row>
    <row r="33" spans="1:9" ht="15.75" customHeight="1" x14ac:dyDescent="0.2">
      <c r="A33" s="2"/>
      <c r="B33" s="282"/>
      <c r="C33" s="283">
        <v>526</v>
      </c>
      <c r="D33" s="267" t="s">
        <v>119</v>
      </c>
      <c r="E33" s="285"/>
      <c r="F33" s="268">
        <v>13700</v>
      </c>
      <c r="G33" s="81"/>
      <c r="H33" s="270"/>
      <c r="I33" s="28"/>
    </row>
    <row r="34" spans="1:9" ht="15.75" customHeight="1" x14ac:dyDescent="0.2">
      <c r="A34" s="2"/>
      <c r="B34" s="282"/>
      <c r="C34" s="283">
        <v>565</v>
      </c>
      <c r="D34" s="267" t="s">
        <v>120</v>
      </c>
      <c r="E34" s="285"/>
      <c r="F34" s="268">
        <v>14000</v>
      </c>
      <c r="G34" s="81"/>
      <c r="H34" s="271"/>
      <c r="I34" s="28"/>
    </row>
    <row r="35" spans="1:9" ht="15.75" customHeight="1" x14ac:dyDescent="0.2">
      <c r="A35" s="2"/>
      <c r="B35" s="282"/>
      <c r="C35" s="286">
        <v>150</v>
      </c>
      <c r="D35" s="287" t="s">
        <v>39</v>
      </c>
      <c r="E35" s="288"/>
      <c r="F35" s="289">
        <v>35000</v>
      </c>
      <c r="G35" s="81"/>
      <c r="H35" s="271"/>
      <c r="I35" s="28"/>
    </row>
    <row r="36" spans="1:9" ht="15.75" customHeight="1" x14ac:dyDescent="0.2">
      <c r="A36" s="2"/>
      <c r="B36" s="282"/>
      <c r="C36" s="290"/>
      <c r="D36" s="291"/>
      <c r="E36" s="291"/>
      <c r="F36" s="292"/>
      <c r="G36" s="81"/>
      <c r="H36" s="271"/>
      <c r="I36" s="28"/>
    </row>
    <row r="37" spans="1:9" ht="15.75" customHeight="1" thickBot="1" x14ac:dyDescent="0.25">
      <c r="A37" s="2"/>
      <c r="B37" s="75"/>
      <c r="C37" s="76"/>
      <c r="D37" s="69"/>
      <c r="E37" s="366" t="s">
        <v>40</v>
      </c>
      <c r="F37" s="367"/>
      <c r="G37" s="85">
        <f>SUM(F31:F36)</f>
        <v>82200</v>
      </c>
      <c r="H37" s="272"/>
      <c r="I37" s="28"/>
    </row>
    <row r="38" spans="1:9" ht="20.25" customHeight="1" thickBot="1" x14ac:dyDescent="0.3">
      <c r="A38" s="2"/>
      <c r="B38" s="386" t="s">
        <v>51</v>
      </c>
      <c r="C38" s="387"/>
      <c r="D38" s="387"/>
      <c r="E38" s="387"/>
      <c r="F38" s="387"/>
      <c r="G38" s="387"/>
      <c r="H38" s="388"/>
      <c r="I38" s="28"/>
    </row>
    <row r="39" spans="1:9" ht="15.75" customHeight="1" x14ac:dyDescent="0.2">
      <c r="A39" s="2"/>
      <c r="B39" s="273"/>
      <c r="C39" s="294">
        <v>605</v>
      </c>
      <c r="D39" s="263" t="s">
        <v>59</v>
      </c>
      <c r="E39" s="263"/>
      <c r="F39" s="274">
        <v>60000</v>
      </c>
      <c r="G39" s="80"/>
      <c r="H39" s="293"/>
      <c r="I39" s="28"/>
    </row>
    <row r="40" spans="1:9" ht="15.75" customHeight="1" x14ac:dyDescent="0.2">
      <c r="A40" s="2"/>
      <c r="B40" s="295"/>
      <c r="C40" s="296" t="s">
        <v>63</v>
      </c>
      <c r="D40" s="278" t="s">
        <v>60</v>
      </c>
      <c r="E40" s="267"/>
      <c r="F40" s="275">
        <v>7500</v>
      </c>
      <c r="G40" s="81"/>
      <c r="H40" s="271"/>
      <c r="I40" s="28"/>
    </row>
    <row r="41" spans="1:9" ht="15.75" customHeight="1" x14ac:dyDescent="0.2">
      <c r="A41" s="2"/>
      <c r="B41" s="295"/>
      <c r="C41" s="296" t="s">
        <v>195</v>
      </c>
      <c r="D41" s="278" t="s">
        <v>196</v>
      </c>
      <c r="E41" s="267"/>
      <c r="F41" s="275">
        <v>20000</v>
      </c>
      <c r="G41" s="81"/>
      <c r="H41" s="271"/>
      <c r="I41" s="28"/>
    </row>
    <row r="42" spans="1:9" ht="15.75" customHeight="1" x14ac:dyDescent="0.2">
      <c r="A42" s="2"/>
      <c r="B42" s="295"/>
      <c r="C42" s="297" t="s">
        <v>64</v>
      </c>
      <c r="D42" s="278" t="s">
        <v>205</v>
      </c>
      <c r="E42" s="298" t="s">
        <v>241</v>
      </c>
      <c r="F42" s="299"/>
      <c r="G42" s="81"/>
      <c r="H42" s="270"/>
      <c r="I42" s="28"/>
    </row>
    <row r="43" spans="1:9" ht="15.75" customHeight="1" x14ac:dyDescent="0.2">
      <c r="A43" s="2"/>
      <c r="B43" s="300"/>
      <c r="C43" s="290" t="s">
        <v>62</v>
      </c>
      <c r="D43" s="291" t="s">
        <v>61</v>
      </c>
      <c r="E43" s="278"/>
      <c r="F43" s="279">
        <v>3500</v>
      </c>
      <c r="G43" s="84"/>
      <c r="H43" s="271"/>
      <c r="I43" s="28"/>
    </row>
    <row r="44" spans="1:9" ht="15.75" customHeight="1" x14ac:dyDescent="0.2">
      <c r="A44" s="2"/>
      <c r="B44" s="300"/>
      <c r="C44" s="290">
        <v>606</v>
      </c>
      <c r="D44" s="291" t="s">
        <v>65</v>
      </c>
      <c r="E44" s="301"/>
      <c r="F44" s="279">
        <v>29000</v>
      </c>
      <c r="G44" s="84"/>
      <c r="H44" s="270"/>
      <c r="I44" s="28"/>
    </row>
    <row r="45" spans="1:9" ht="15.75" customHeight="1" x14ac:dyDescent="0.2">
      <c r="A45" s="2"/>
      <c r="B45" s="300"/>
      <c r="C45" s="290">
        <v>611</v>
      </c>
      <c r="D45" s="291" t="s">
        <v>66</v>
      </c>
      <c r="E45" s="278"/>
      <c r="F45" s="279">
        <v>9000</v>
      </c>
      <c r="G45" s="84"/>
      <c r="H45" s="271"/>
      <c r="I45" s="28"/>
    </row>
    <row r="46" spans="1:9" ht="15.75" customHeight="1" x14ac:dyDescent="0.2">
      <c r="A46" s="2"/>
      <c r="B46" s="295"/>
      <c r="C46" s="302" t="s">
        <v>64</v>
      </c>
      <c r="D46" s="303" t="s">
        <v>204</v>
      </c>
      <c r="E46" s="304" t="s">
        <v>221</v>
      </c>
      <c r="F46" s="305">
        <v>-20000</v>
      </c>
      <c r="G46" s="84"/>
      <c r="H46" s="271"/>
      <c r="I46" s="28"/>
    </row>
    <row r="47" spans="1:9" ht="15.75" customHeight="1" thickBot="1" x14ac:dyDescent="0.25">
      <c r="A47" s="2"/>
      <c r="B47" s="77"/>
      <c r="C47" s="68"/>
      <c r="D47" s="69"/>
      <c r="E47" s="366" t="s">
        <v>51</v>
      </c>
      <c r="F47" s="367"/>
      <c r="G47" s="86">
        <f>SUM(F39:F46)</f>
        <v>109000</v>
      </c>
      <c r="H47" s="272"/>
      <c r="I47" s="28"/>
    </row>
    <row r="48" spans="1:9" ht="18.75" thickBot="1" x14ac:dyDescent="0.25">
      <c r="A48" s="2"/>
      <c r="B48" s="373" t="s">
        <v>52</v>
      </c>
      <c r="C48" s="373"/>
      <c r="D48" s="373"/>
      <c r="E48" s="373"/>
      <c r="F48" s="373"/>
      <c r="G48" s="373"/>
      <c r="H48" s="374"/>
      <c r="I48" s="39"/>
    </row>
    <row r="49" spans="1:9" ht="15.75" customHeight="1" x14ac:dyDescent="0.2">
      <c r="A49" s="2"/>
      <c r="B49" s="273"/>
      <c r="C49" s="262">
        <v>602</v>
      </c>
      <c r="D49" s="263" t="s">
        <v>16</v>
      </c>
      <c r="E49" s="306"/>
      <c r="F49" s="264">
        <v>209000</v>
      </c>
      <c r="G49" s="80"/>
      <c r="H49" s="269"/>
      <c r="I49" s="28"/>
    </row>
    <row r="50" spans="1:9" ht="15.75" customHeight="1" x14ac:dyDescent="0.2">
      <c r="A50" s="2"/>
      <c r="B50" s="295"/>
      <c r="C50" s="296">
        <v>613</v>
      </c>
      <c r="D50" s="278" t="s">
        <v>67</v>
      </c>
      <c r="E50" s="307"/>
      <c r="F50" s="268">
        <v>312000</v>
      </c>
      <c r="G50" s="81"/>
      <c r="H50" s="270"/>
      <c r="I50" s="28"/>
    </row>
    <row r="51" spans="1:9" ht="15.75" customHeight="1" x14ac:dyDescent="0.2">
      <c r="A51" s="2"/>
      <c r="B51" s="295"/>
      <c r="C51" s="296">
        <v>612</v>
      </c>
      <c r="D51" s="278" t="s">
        <v>17</v>
      </c>
      <c r="E51" s="285"/>
      <c r="F51" s="268">
        <v>35000</v>
      </c>
      <c r="G51" s="81"/>
      <c r="H51" s="271"/>
      <c r="I51" s="28"/>
    </row>
    <row r="52" spans="1:9" ht="15.75" customHeight="1" x14ac:dyDescent="0.2">
      <c r="A52" s="2"/>
      <c r="B52" s="282"/>
      <c r="C52" s="308">
        <v>608</v>
      </c>
      <c r="D52" s="267" t="s">
        <v>7</v>
      </c>
      <c r="E52" s="267"/>
      <c r="F52" s="275">
        <v>34000</v>
      </c>
      <c r="G52" s="81"/>
      <c r="H52" s="271"/>
      <c r="I52" s="28"/>
    </row>
    <row r="53" spans="1:9" ht="15.75" customHeight="1" x14ac:dyDescent="0.2">
      <c r="A53" s="2"/>
      <c r="B53" s="282"/>
      <c r="C53" s="308">
        <v>607</v>
      </c>
      <c r="D53" s="267" t="s">
        <v>8</v>
      </c>
      <c r="E53" s="267"/>
      <c r="F53" s="275">
        <v>35000</v>
      </c>
      <c r="G53" s="81"/>
      <c r="H53" s="271"/>
      <c r="I53" s="28"/>
    </row>
    <row r="54" spans="1:9" ht="15.75" customHeight="1" x14ac:dyDescent="0.2">
      <c r="A54" s="2"/>
      <c r="B54" s="295"/>
      <c r="C54" s="296"/>
      <c r="D54" s="278"/>
      <c r="E54" s="278"/>
      <c r="F54" s="279"/>
      <c r="G54" s="84"/>
      <c r="H54" s="271"/>
      <c r="I54" s="28"/>
    </row>
    <row r="55" spans="1:9" ht="15.75" customHeight="1" thickBot="1" x14ac:dyDescent="0.25">
      <c r="A55" s="2"/>
      <c r="B55" s="77"/>
      <c r="C55" s="68"/>
      <c r="D55" s="69" t="s">
        <v>15</v>
      </c>
      <c r="E55" s="366" t="s">
        <v>52</v>
      </c>
      <c r="F55" s="367"/>
      <c r="G55" s="83">
        <f>SUM(F49:F54)</f>
        <v>625000</v>
      </c>
      <c r="H55" s="272"/>
      <c r="I55" s="28"/>
    </row>
    <row r="56" spans="1:9" ht="18.75" thickBot="1" x14ac:dyDescent="0.25">
      <c r="A56" s="2"/>
      <c r="B56" s="389" t="s">
        <v>82</v>
      </c>
      <c r="C56" s="364"/>
      <c r="D56" s="364"/>
      <c r="E56" s="364"/>
      <c r="F56" s="364"/>
      <c r="G56" s="364"/>
      <c r="H56" s="365"/>
      <c r="I56" s="28"/>
    </row>
    <row r="57" spans="1:9" ht="15.75" customHeight="1" x14ac:dyDescent="0.2">
      <c r="A57" s="2"/>
      <c r="B57" s="393" t="s">
        <v>57</v>
      </c>
      <c r="C57" s="394"/>
      <c r="D57" s="395"/>
      <c r="E57" s="309"/>
      <c r="F57" s="268"/>
      <c r="G57" s="81"/>
      <c r="H57" s="271"/>
      <c r="I57" s="28"/>
    </row>
    <row r="58" spans="1:9" ht="15.75" customHeight="1" x14ac:dyDescent="0.2">
      <c r="A58" s="2"/>
      <c r="B58" s="295"/>
      <c r="C58" s="310">
        <v>301</v>
      </c>
      <c r="D58" s="278" t="s">
        <v>68</v>
      </c>
      <c r="E58" s="278"/>
      <c r="F58" s="305">
        <v>4500</v>
      </c>
      <c r="G58" s="82"/>
      <c r="H58" s="270"/>
      <c r="I58" s="28"/>
    </row>
    <row r="59" spans="1:9" ht="15.75" customHeight="1" x14ac:dyDescent="0.2">
      <c r="A59" s="2"/>
      <c r="B59" s="295"/>
      <c r="C59" s="310">
        <v>302</v>
      </c>
      <c r="D59" s="278" t="s">
        <v>69</v>
      </c>
      <c r="E59" s="278"/>
      <c r="F59" s="305">
        <v>4300</v>
      </c>
      <c r="G59" s="82"/>
      <c r="H59" s="270"/>
      <c r="I59" s="28"/>
    </row>
    <row r="60" spans="1:9" ht="15.75" customHeight="1" x14ac:dyDescent="0.2">
      <c r="A60" s="2"/>
      <c r="B60" s="295"/>
      <c r="C60" s="310">
        <v>303</v>
      </c>
      <c r="D60" s="278" t="s">
        <v>70</v>
      </c>
      <c r="E60" s="278"/>
      <c r="F60" s="305">
        <v>2550</v>
      </c>
      <c r="G60" s="82"/>
      <c r="H60" s="270"/>
      <c r="I60" s="28"/>
    </row>
    <row r="61" spans="1:9" ht="15.75" customHeight="1" x14ac:dyDescent="0.2">
      <c r="A61" s="2"/>
      <c r="B61" s="295"/>
      <c r="C61" s="310" t="s">
        <v>181</v>
      </c>
      <c r="D61" s="278" t="s">
        <v>182</v>
      </c>
      <c r="E61" s="278"/>
      <c r="F61" s="305">
        <v>0</v>
      </c>
      <c r="G61" s="82"/>
      <c r="H61" s="270"/>
      <c r="I61" s="28"/>
    </row>
    <row r="62" spans="1:9" ht="15.75" customHeight="1" x14ac:dyDescent="0.2">
      <c r="A62" s="2"/>
      <c r="B62" s="295"/>
      <c r="C62" s="310">
        <v>304</v>
      </c>
      <c r="D62" s="278" t="s">
        <v>71</v>
      </c>
      <c r="E62" s="278"/>
      <c r="F62" s="305">
        <v>4100</v>
      </c>
      <c r="G62" s="82"/>
      <c r="H62" s="270"/>
      <c r="I62" s="28"/>
    </row>
    <row r="63" spans="1:9" ht="15.75" customHeight="1" x14ac:dyDescent="0.2">
      <c r="A63" s="2"/>
      <c r="B63" s="295"/>
      <c r="C63" s="310" t="s">
        <v>183</v>
      </c>
      <c r="D63" s="278" t="s">
        <v>184</v>
      </c>
      <c r="E63" s="278"/>
      <c r="F63" s="305">
        <v>0</v>
      </c>
      <c r="G63" s="82"/>
      <c r="H63" s="270"/>
      <c r="I63" s="28"/>
    </row>
    <row r="64" spans="1:9" ht="15.75" customHeight="1" x14ac:dyDescent="0.2">
      <c r="A64" s="2"/>
      <c r="B64" s="295"/>
      <c r="C64" s="310">
        <v>306</v>
      </c>
      <c r="D64" s="278" t="s">
        <v>72</v>
      </c>
      <c r="E64" s="278"/>
      <c r="F64" s="305">
        <v>11000</v>
      </c>
      <c r="G64" s="82"/>
      <c r="H64" s="270"/>
      <c r="I64" s="28"/>
    </row>
    <row r="65" spans="1:9" ht="15.75" customHeight="1" x14ac:dyDescent="0.2">
      <c r="A65" s="2"/>
      <c r="B65" s="295"/>
      <c r="C65" s="310">
        <v>307</v>
      </c>
      <c r="D65" s="278" t="s">
        <v>73</v>
      </c>
      <c r="E65" s="278"/>
      <c r="F65" s="305">
        <v>4500</v>
      </c>
      <c r="G65" s="82"/>
      <c r="H65" s="270"/>
      <c r="I65" s="28"/>
    </row>
    <row r="66" spans="1:9" ht="15.75" customHeight="1" x14ac:dyDescent="0.2">
      <c r="A66" s="2"/>
      <c r="B66" s="295"/>
      <c r="C66" s="310">
        <v>310</v>
      </c>
      <c r="D66" s="278" t="s">
        <v>170</v>
      </c>
      <c r="E66" s="278"/>
      <c r="F66" s="305">
        <v>4000</v>
      </c>
      <c r="G66" s="82"/>
      <c r="H66" s="270"/>
      <c r="I66" s="28"/>
    </row>
    <row r="67" spans="1:9" ht="15.75" customHeight="1" x14ac:dyDescent="0.2">
      <c r="A67" s="2"/>
      <c r="B67" s="295"/>
      <c r="C67" s="310">
        <v>309</v>
      </c>
      <c r="D67" s="278" t="s">
        <v>171</v>
      </c>
      <c r="E67" s="278"/>
      <c r="F67" s="305">
        <v>4000</v>
      </c>
      <c r="G67" s="82"/>
      <c r="H67" s="270"/>
      <c r="I67" s="28"/>
    </row>
    <row r="68" spans="1:9" ht="15.75" customHeight="1" x14ac:dyDescent="0.2">
      <c r="A68" s="2"/>
      <c r="B68" s="295"/>
      <c r="C68" s="310">
        <v>312</v>
      </c>
      <c r="D68" s="278" t="s">
        <v>74</v>
      </c>
      <c r="E68" s="311"/>
      <c r="F68" s="305">
        <v>6000</v>
      </c>
      <c r="G68" s="82"/>
      <c r="H68" s="270"/>
      <c r="I68" s="28"/>
    </row>
    <row r="69" spans="1:9" ht="15.75" customHeight="1" x14ac:dyDescent="0.2">
      <c r="A69" s="2"/>
      <c r="B69" s="295"/>
      <c r="C69" s="297">
        <v>313</v>
      </c>
      <c r="D69" s="278" t="s">
        <v>75</v>
      </c>
      <c r="E69" s="278"/>
      <c r="F69" s="279">
        <v>13100</v>
      </c>
      <c r="G69" s="82"/>
      <c r="H69" s="270"/>
      <c r="I69" s="28"/>
    </row>
    <row r="70" spans="1:9" ht="15.75" customHeight="1" x14ac:dyDescent="0.2">
      <c r="A70" s="2"/>
      <c r="B70" s="295"/>
      <c r="C70" s="297">
        <v>314</v>
      </c>
      <c r="D70" s="278" t="s">
        <v>76</v>
      </c>
      <c r="E70" s="278"/>
      <c r="F70" s="279">
        <v>2000</v>
      </c>
      <c r="G70" s="82"/>
      <c r="H70" s="270"/>
      <c r="I70" s="28"/>
    </row>
    <row r="71" spans="1:9" ht="15.75" customHeight="1" x14ac:dyDescent="0.2">
      <c r="A71" s="2"/>
      <c r="B71" s="295"/>
      <c r="C71" s="297">
        <v>317</v>
      </c>
      <c r="D71" s="278" t="s">
        <v>165</v>
      </c>
      <c r="E71" s="278"/>
      <c r="F71" s="279">
        <v>1900</v>
      </c>
      <c r="G71" s="82"/>
      <c r="H71" s="270"/>
      <c r="I71" s="28"/>
    </row>
    <row r="72" spans="1:9" ht="15.75" customHeight="1" x14ac:dyDescent="0.2">
      <c r="A72" s="2"/>
      <c r="B72" s="295"/>
      <c r="C72" s="297">
        <v>319</v>
      </c>
      <c r="D72" s="278" t="s">
        <v>77</v>
      </c>
      <c r="E72" s="278"/>
      <c r="F72" s="279">
        <v>19000</v>
      </c>
      <c r="G72" s="82"/>
      <c r="H72" s="270"/>
      <c r="I72" s="28"/>
    </row>
    <row r="73" spans="1:9" ht="15.75" customHeight="1" x14ac:dyDescent="0.2">
      <c r="A73" s="2"/>
      <c r="B73" s="295"/>
      <c r="C73" s="297">
        <v>320</v>
      </c>
      <c r="D73" s="278" t="s">
        <v>78</v>
      </c>
      <c r="E73" s="278"/>
      <c r="F73" s="279">
        <v>8250</v>
      </c>
      <c r="G73" s="82"/>
      <c r="H73" s="270"/>
      <c r="I73" s="28"/>
    </row>
    <row r="74" spans="1:9" ht="15.75" customHeight="1" x14ac:dyDescent="0.2">
      <c r="A74" s="2"/>
      <c r="B74" s="295"/>
      <c r="C74" s="297">
        <v>325</v>
      </c>
      <c r="D74" s="278" t="s">
        <v>233</v>
      </c>
      <c r="E74" s="278"/>
      <c r="F74" s="279">
        <v>2500</v>
      </c>
      <c r="G74" s="82"/>
      <c r="H74" s="270"/>
      <c r="I74" s="28"/>
    </row>
    <row r="75" spans="1:9" ht="15.75" customHeight="1" x14ac:dyDescent="0.2">
      <c r="A75" s="2"/>
      <c r="B75" s="295"/>
      <c r="C75" s="297">
        <v>331</v>
      </c>
      <c r="D75" s="278" t="s">
        <v>81</v>
      </c>
      <c r="E75" s="278"/>
      <c r="F75" s="279">
        <v>1050</v>
      </c>
      <c r="G75" s="82"/>
      <c r="H75" s="270"/>
      <c r="I75" s="28"/>
    </row>
    <row r="76" spans="1:9" ht="15.75" customHeight="1" x14ac:dyDescent="0.2">
      <c r="A76" s="2"/>
      <c r="B76" s="295"/>
      <c r="C76" s="297">
        <v>333</v>
      </c>
      <c r="D76" s="278" t="s">
        <v>168</v>
      </c>
      <c r="E76" s="278"/>
      <c r="F76" s="279">
        <v>800</v>
      </c>
      <c r="G76" s="82"/>
      <c r="H76" s="270"/>
      <c r="I76" s="28"/>
    </row>
    <row r="77" spans="1:9" ht="15.75" customHeight="1" x14ac:dyDescent="0.2">
      <c r="A77" s="2"/>
      <c r="B77" s="295"/>
      <c r="C77" s="297">
        <v>335</v>
      </c>
      <c r="D77" s="278" t="s">
        <v>157</v>
      </c>
      <c r="E77" s="278"/>
      <c r="F77" s="279">
        <v>6550</v>
      </c>
      <c r="G77" s="82"/>
      <c r="H77" s="270"/>
      <c r="I77" s="28"/>
    </row>
    <row r="78" spans="1:9" ht="15.75" customHeight="1" x14ac:dyDescent="0.2">
      <c r="A78" s="2"/>
      <c r="B78" s="295"/>
      <c r="C78" s="297">
        <v>365</v>
      </c>
      <c r="D78" s="278" t="s">
        <v>79</v>
      </c>
      <c r="E78" s="278"/>
      <c r="F78" s="279">
        <v>6500</v>
      </c>
      <c r="G78" s="82"/>
      <c r="H78" s="270"/>
      <c r="I78" s="28"/>
    </row>
    <row r="79" spans="1:9" ht="15.75" customHeight="1" x14ac:dyDescent="0.2">
      <c r="A79" s="2"/>
      <c r="B79" s="295"/>
      <c r="C79" s="297">
        <v>366</v>
      </c>
      <c r="D79" s="278" t="s">
        <v>80</v>
      </c>
      <c r="E79" s="278"/>
      <c r="F79" s="279">
        <v>29500</v>
      </c>
      <c r="G79" s="82"/>
      <c r="H79" s="270"/>
      <c r="I79" s="28"/>
    </row>
    <row r="80" spans="1:9" ht="15.75" customHeight="1" x14ac:dyDescent="0.2">
      <c r="A80" s="2"/>
      <c r="B80" s="295"/>
      <c r="C80" s="310"/>
      <c r="D80" s="278" t="s">
        <v>257</v>
      </c>
      <c r="E80" s="278"/>
      <c r="F80" s="279">
        <v>1000</v>
      </c>
      <c r="G80" s="89"/>
      <c r="H80" s="270"/>
      <c r="I80" s="28"/>
    </row>
    <row r="81" spans="1:9" ht="15.75" customHeight="1" x14ac:dyDescent="0.2">
      <c r="A81" s="2"/>
      <c r="B81" s="100"/>
      <c r="C81" s="101"/>
      <c r="D81" s="63"/>
      <c r="E81" s="413" t="s">
        <v>131</v>
      </c>
      <c r="F81" s="414"/>
      <c r="G81" s="103">
        <f>SUM(F57:F80)</f>
        <v>137100</v>
      </c>
      <c r="H81" s="271"/>
      <c r="I81" s="28"/>
    </row>
    <row r="82" spans="1:9" ht="15.75" customHeight="1" x14ac:dyDescent="0.2">
      <c r="A82" s="2"/>
      <c r="B82" s="393" t="s">
        <v>83</v>
      </c>
      <c r="C82" s="394"/>
      <c r="D82" s="395"/>
      <c r="E82" s="278"/>
      <c r="F82" s="279"/>
      <c r="G82" s="82"/>
      <c r="H82" s="271"/>
      <c r="I82" s="28"/>
    </row>
    <row r="83" spans="1:9" ht="15.75" customHeight="1" x14ac:dyDescent="0.2">
      <c r="A83" s="2"/>
      <c r="B83" s="295"/>
      <c r="C83" s="297">
        <v>336</v>
      </c>
      <c r="D83" s="278" t="s">
        <v>84</v>
      </c>
      <c r="E83" s="278"/>
      <c r="F83" s="279">
        <v>250</v>
      </c>
      <c r="G83" s="82"/>
      <c r="H83" s="271"/>
      <c r="I83" s="28"/>
    </row>
    <row r="84" spans="1:9" ht="15.75" customHeight="1" x14ac:dyDescent="0.2">
      <c r="A84" s="2"/>
      <c r="B84" s="295"/>
      <c r="C84" s="297">
        <v>337</v>
      </c>
      <c r="D84" s="278" t="s">
        <v>85</v>
      </c>
      <c r="E84" s="278"/>
      <c r="F84" s="279">
        <v>500</v>
      </c>
      <c r="G84" s="82"/>
      <c r="H84" s="271"/>
      <c r="I84" s="28"/>
    </row>
    <row r="85" spans="1:9" ht="15.75" customHeight="1" x14ac:dyDescent="0.2">
      <c r="A85" s="2"/>
      <c r="B85" s="295"/>
      <c r="C85" s="297">
        <v>350</v>
      </c>
      <c r="D85" s="278" t="s">
        <v>86</v>
      </c>
      <c r="E85" s="278"/>
      <c r="F85" s="279">
        <v>350</v>
      </c>
      <c r="G85" s="82"/>
      <c r="H85" s="271"/>
      <c r="I85" s="28"/>
    </row>
    <row r="86" spans="1:9" ht="15.75" customHeight="1" x14ac:dyDescent="0.2">
      <c r="A86" s="2"/>
      <c r="B86" s="295"/>
      <c r="C86" s="297">
        <v>358</v>
      </c>
      <c r="D86" s="278" t="s">
        <v>18</v>
      </c>
      <c r="E86" s="278"/>
      <c r="F86" s="279">
        <v>17500</v>
      </c>
      <c r="G86" s="82"/>
      <c r="H86" s="271"/>
      <c r="I86" s="28"/>
    </row>
    <row r="87" spans="1:9" ht="15.75" customHeight="1" x14ac:dyDescent="0.2">
      <c r="A87" s="2"/>
      <c r="B87" s="295"/>
      <c r="C87" s="297">
        <v>510</v>
      </c>
      <c r="D87" s="278" t="s">
        <v>87</v>
      </c>
      <c r="E87" s="278"/>
      <c r="F87" s="279">
        <v>3300</v>
      </c>
      <c r="G87" s="82"/>
      <c r="H87" s="271"/>
      <c r="I87" s="28"/>
    </row>
    <row r="88" spans="1:9" ht="15.75" customHeight="1" x14ac:dyDescent="0.2">
      <c r="A88" s="2"/>
      <c r="B88" s="295"/>
      <c r="C88" s="297">
        <v>523</v>
      </c>
      <c r="D88" s="278" t="s">
        <v>145</v>
      </c>
      <c r="E88" s="278"/>
      <c r="F88" s="279">
        <v>6000</v>
      </c>
      <c r="G88" s="82"/>
      <c r="H88" s="271"/>
      <c r="I88" s="28"/>
    </row>
    <row r="89" spans="1:9" ht="15.75" customHeight="1" x14ac:dyDescent="0.2">
      <c r="A89" s="2"/>
      <c r="B89" s="295"/>
      <c r="C89" s="297" t="s">
        <v>88</v>
      </c>
      <c r="D89" s="278" t="s">
        <v>89</v>
      </c>
      <c r="E89" s="278"/>
      <c r="F89" s="279">
        <v>0</v>
      </c>
      <c r="G89" s="82"/>
      <c r="H89" s="270"/>
      <c r="I89" s="28"/>
    </row>
    <row r="90" spans="1:9" ht="15.75" customHeight="1" x14ac:dyDescent="0.2">
      <c r="A90" s="2"/>
      <c r="B90" s="295"/>
      <c r="C90" s="297">
        <v>323</v>
      </c>
      <c r="D90" s="278" t="s">
        <v>143</v>
      </c>
      <c r="E90" s="278"/>
      <c r="F90" s="279">
        <v>500</v>
      </c>
      <c r="G90" s="82"/>
      <c r="H90" s="270"/>
      <c r="I90" s="28"/>
    </row>
    <row r="91" spans="1:9" ht="15.75" customHeight="1" x14ac:dyDescent="0.2">
      <c r="A91" s="2"/>
      <c r="B91" s="295"/>
      <c r="C91" s="297">
        <v>324</v>
      </c>
      <c r="D91" s="278" t="s">
        <v>144</v>
      </c>
      <c r="E91" s="278"/>
      <c r="F91" s="279">
        <v>500</v>
      </c>
      <c r="G91" s="82"/>
      <c r="H91" s="271"/>
      <c r="I91" s="28"/>
    </row>
    <row r="92" spans="1:9" ht="16.5" customHeight="1" x14ac:dyDescent="0.2">
      <c r="A92" s="2"/>
      <c r="B92" s="295"/>
      <c r="C92" s="297">
        <v>508</v>
      </c>
      <c r="D92" s="278" t="s">
        <v>146</v>
      </c>
      <c r="E92" s="278"/>
      <c r="F92" s="279">
        <v>1200</v>
      </c>
      <c r="G92" s="82"/>
      <c r="H92" s="271"/>
      <c r="I92" s="28"/>
    </row>
    <row r="93" spans="1:9" ht="15.75" customHeight="1" x14ac:dyDescent="0.2">
      <c r="A93" s="2"/>
      <c r="B93" s="295"/>
      <c r="C93" s="297">
        <v>533</v>
      </c>
      <c r="D93" s="278" t="s">
        <v>148</v>
      </c>
      <c r="E93" s="278"/>
      <c r="F93" s="279">
        <v>2000</v>
      </c>
      <c r="G93" s="82"/>
      <c r="H93" s="271"/>
      <c r="I93" s="28"/>
    </row>
    <row r="94" spans="1:9" ht="15.75" customHeight="1" x14ac:dyDescent="0.2">
      <c r="A94" s="2"/>
      <c r="B94" s="295"/>
      <c r="C94" s="297">
        <v>367</v>
      </c>
      <c r="D94" s="278" t="s">
        <v>244</v>
      </c>
      <c r="E94" s="278"/>
      <c r="F94" s="279">
        <v>0</v>
      </c>
      <c r="G94" s="82"/>
      <c r="H94" s="270"/>
      <c r="I94" s="28"/>
    </row>
    <row r="95" spans="1:9" ht="15.75" customHeight="1" x14ac:dyDescent="0.2">
      <c r="A95" s="2"/>
      <c r="B95" s="295"/>
      <c r="C95" s="297">
        <v>509</v>
      </c>
      <c r="D95" s="278" t="s">
        <v>185</v>
      </c>
      <c r="E95" s="278"/>
      <c r="F95" s="279">
        <v>0</v>
      </c>
      <c r="G95" s="82"/>
      <c r="H95" s="270"/>
      <c r="I95" s="28"/>
    </row>
    <row r="96" spans="1:9" ht="15.75" customHeight="1" x14ac:dyDescent="0.2">
      <c r="A96" s="2"/>
      <c r="B96" s="295"/>
      <c r="C96" s="297">
        <v>525</v>
      </c>
      <c r="D96" s="278" t="s">
        <v>180</v>
      </c>
      <c r="E96" s="312"/>
      <c r="F96" s="279">
        <v>6250</v>
      </c>
      <c r="G96" s="82"/>
      <c r="H96" s="270"/>
      <c r="I96" s="28"/>
    </row>
    <row r="97" spans="1:9" ht="15.75" customHeight="1" x14ac:dyDescent="0.2">
      <c r="A97" s="2"/>
      <c r="B97" s="100"/>
      <c r="C97" s="70"/>
      <c r="D97" s="63"/>
      <c r="E97" s="413" t="s">
        <v>132</v>
      </c>
      <c r="F97" s="414"/>
      <c r="G97" s="89">
        <f>SUM(F83:F96)</f>
        <v>38350</v>
      </c>
      <c r="H97" s="271"/>
      <c r="I97" s="28"/>
    </row>
    <row r="98" spans="1:9" ht="15.75" customHeight="1" x14ac:dyDescent="0.2">
      <c r="A98" s="2"/>
      <c r="B98" s="393" t="s">
        <v>90</v>
      </c>
      <c r="C98" s="394"/>
      <c r="D98" s="395"/>
      <c r="E98" s="278"/>
      <c r="F98" s="313"/>
      <c r="G98" s="82"/>
      <c r="H98" s="271"/>
      <c r="I98" s="28"/>
    </row>
    <row r="99" spans="1:9" ht="15.75" customHeight="1" x14ac:dyDescent="0.2">
      <c r="A99" s="2"/>
      <c r="B99" s="295"/>
      <c r="C99" s="297">
        <v>505</v>
      </c>
      <c r="D99" s="278" t="s">
        <v>91</v>
      </c>
      <c r="E99" s="278"/>
      <c r="F99" s="279">
        <v>150000</v>
      </c>
      <c r="G99" s="82"/>
      <c r="H99" s="271"/>
      <c r="I99" s="28"/>
    </row>
    <row r="100" spans="1:9" ht="15.75" customHeight="1" x14ac:dyDescent="0.2">
      <c r="A100" s="2"/>
      <c r="B100" s="100"/>
      <c r="C100" s="70"/>
      <c r="D100" s="63"/>
      <c r="E100" s="413" t="s">
        <v>133</v>
      </c>
      <c r="F100" s="414"/>
      <c r="G100" s="89">
        <f>SUM(F99)</f>
        <v>150000</v>
      </c>
      <c r="H100" s="271"/>
      <c r="I100" s="28"/>
    </row>
    <row r="101" spans="1:9" ht="15.75" customHeight="1" x14ac:dyDescent="0.2">
      <c r="A101" s="2"/>
      <c r="B101" s="393" t="s">
        <v>92</v>
      </c>
      <c r="C101" s="394"/>
      <c r="D101" s="395"/>
      <c r="E101" s="278"/>
      <c r="F101" s="279"/>
      <c r="G101" s="82"/>
      <c r="H101" s="271"/>
      <c r="I101" s="28"/>
    </row>
    <row r="102" spans="1:9" ht="15.75" customHeight="1" x14ac:dyDescent="0.2">
      <c r="A102" s="2"/>
      <c r="B102" s="295"/>
      <c r="C102" s="297">
        <v>340</v>
      </c>
      <c r="D102" s="278" t="s">
        <v>172</v>
      </c>
      <c r="E102" s="278"/>
      <c r="F102" s="279">
        <v>3250</v>
      </c>
      <c r="G102" s="82"/>
      <c r="H102" s="271"/>
      <c r="I102" s="28"/>
    </row>
    <row r="103" spans="1:9" ht="15.75" customHeight="1" x14ac:dyDescent="0.2">
      <c r="A103" s="2"/>
      <c r="B103" s="295"/>
      <c r="C103" s="297">
        <v>341</v>
      </c>
      <c r="D103" s="278" t="s">
        <v>173</v>
      </c>
      <c r="E103" s="278"/>
      <c r="F103" s="279">
        <v>3000</v>
      </c>
      <c r="G103" s="82"/>
      <c r="H103" s="271"/>
      <c r="I103" s="28"/>
    </row>
    <row r="104" spans="1:9" ht="15.75" customHeight="1" x14ac:dyDescent="0.2">
      <c r="A104" s="2"/>
      <c r="B104" s="295"/>
      <c r="C104" s="297">
        <v>346</v>
      </c>
      <c r="D104" s="278" t="s">
        <v>174</v>
      </c>
      <c r="E104" s="278"/>
      <c r="F104" s="279">
        <v>1900</v>
      </c>
      <c r="G104" s="82"/>
      <c r="H104" s="271"/>
      <c r="I104" s="28"/>
    </row>
    <row r="105" spans="1:9" ht="15.75" customHeight="1" x14ac:dyDescent="0.2">
      <c r="A105" s="2"/>
      <c r="B105" s="295"/>
      <c r="C105" s="297">
        <v>576</v>
      </c>
      <c r="D105" s="278" t="s">
        <v>234</v>
      </c>
      <c r="E105" s="278"/>
      <c r="F105" s="279">
        <v>250</v>
      </c>
      <c r="G105" s="82"/>
      <c r="H105" s="271"/>
      <c r="I105" s="28"/>
    </row>
    <row r="106" spans="1:9" ht="15.75" customHeight="1" x14ac:dyDescent="0.2">
      <c r="A106" s="2"/>
      <c r="B106" s="295"/>
      <c r="C106" s="297">
        <v>344</v>
      </c>
      <c r="D106" s="278" t="s">
        <v>93</v>
      </c>
      <c r="E106" s="278"/>
      <c r="F106" s="279">
        <v>250</v>
      </c>
      <c r="G106" s="82"/>
      <c r="H106" s="271"/>
      <c r="I106" s="28"/>
    </row>
    <row r="107" spans="1:9" ht="15.75" customHeight="1" x14ac:dyDescent="0.2">
      <c r="A107" s="2"/>
      <c r="B107" s="295"/>
      <c r="C107" s="297">
        <v>536</v>
      </c>
      <c r="D107" s="278" t="s">
        <v>94</v>
      </c>
      <c r="E107" s="301" t="s">
        <v>210</v>
      </c>
      <c r="F107" s="279">
        <v>4200</v>
      </c>
      <c r="G107" s="82"/>
      <c r="H107" s="271"/>
      <c r="I107" s="28"/>
    </row>
    <row r="108" spans="1:9" ht="15.75" customHeight="1" x14ac:dyDescent="0.2">
      <c r="A108" s="2"/>
      <c r="B108" s="295"/>
      <c r="C108" s="297">
        <v>539</v>
      </c>
      <c r="D108" s="278" t="s">
        <v>258</v>
      </c>
      <c r="E108" s="278"/>
      <c r="F108" s="279">
        <v>10000</v>
      </c>
      <c r="G108" s="82"/>
      <c r="H108" s="271"/>
      <c r="I108" s="28"/>
    </row>
    <row r="109" spans="1:9" ht="15.75" customHeight="1" x14ac:dyDescent="0.2">
      <c r="A109" s="2"/>
      <c r="B109" s="295"/>
      <c r="C109" s="297" t="s">
        <v>95</v>
      </c>
      <c r="D109" s="278" t="s">
        <v>96</v>
      </c>
      <c r="E109" s="301" t="s">
        <v>197</v>
      </c>
      <c r="F109" s="279">
        <v>0</v>
      </c>
      <c r="G109" s="82"/>
      <c r="H109" s="270"/>
      <c r="I109" s="28"/>
    </row>
    <row r="110" spans="1:9" ht="15.75" customHeight="1" x14ac:dyDescent="0.2">
      <c r="A110" s="2"/>
      <c r="B110" s="295"/>
      <c r="C110" s="297">
        <v>564</v>
      </c>
      <c r="D110" s="278" t="s">
        <v>97</v>
      </c>
      <c r="E110" s="278"/>
      <c r="F110" s="279">
        <v>50000</v>
      </c>
      <c r="G110" s="82"/>
      <c r="H110" s="271"/>
      <c r="I110" s="28"/>
    </row>
    <row r="111" spans="1:9" ht="15.75" customHeight="1" x14ac:dyDescent="0.2">
      <c r="A111" s="2"/>
      <c r="B111" s="295"/>
      <c r="C111" s="297">
        <v>351</v>
      </c>
      <c r="D111" s="278" t="s">
        <v>98</v>
      </c>
      <c r="E111" s="278"/>
      <c r="F111" s="279">
        <v>25550</v>
      </c>
      <c r="G111" s="82"/>
      <c r="H111" s="271"/>
      <c r="I111" s="28"/>
    </row>
    <row r="112" spans="1:9" ht="15.75" customHeight="1" x14ac:dyDescent="0.2">
      <c r="A112" s="2"/>
      <c r="B112" s="100"/>
      <c r="C112" s="70"/>
      <c r="D112" s="63"/>
      <c r="E112" s="413" t="s">
        <v>134</v>
      </c>
      <c r="F112" s="414"/>
      <c r="G112" s="89">
        <f>SUM(F102:F111)</f>
        <v>98400</v>
      </c>
      <c r="H112" s="271"/>
      <c r="I112" s="28"/>
    </row>
    <row r="113" spans="1:9" ht="15.75" customHeight="1" x14ac:dyDescent="0.2">
      <c r="A113" s="2"/>
      <c r="B113" s="393" t="s">
        <v>6</v>
      </c>
      <c r="C113" s="394"/>
      <c r="D113" s="395"/>
      <c r="E113" s="278"/>
      <c r="F113" s="279"/>
      <c r="G113" s="82"/>
      <c r="H113" s="271"/>
      <c r="I113" s="28"/>
    </row>
    <row r="114" spans="1:9" ht="15.75" customHeight="1" x14ac:dyDescent="0.2">
      <c r="A114" s="2"/>
      <c r="B114" s="295"/>
      <c r="C114" s="297">
        <v>354</v>
      </c>
      <c r="D114" s="278" t="s">
        <v>235</v>
      </c>
      <c r="E114" s="301" t="s">
        <v>261</v>
      </c>
      <c r="F114" s="279">
        <v>36855</v>
      </c>
      <c r="G114" s="82"/>
      <c r="H114" s="270"/>
      <c r="I114" s="28"/>
    </row>
    <row r="115" spans="1:9" ht="15.75" customHeight="1" x14ac:dyDescent="0.2">
      <c r="A115" s="2"/>
      <c r="B115" s="295"/>
      <c r="C115" s="297">
        <v>355</v>
      </c>
      <c r="D115" s="278" t="s">
        <v>206</v>
      </c>
      <c r="E115" s="301" t="s">
        <v>207</v>
      </c>
      <c r="F115" s="279">
        <v>169965</v>
      </c>
      <c r="G115" s="82"/>
      <c r="H115" s="271"/>
      <c r="I115" s="28"/>
    </row>
    <row r="116" spans="1:9" ht="15.75" customHeight="1" x14ac:dyDescent="0.2">
      <c r="A116" s="2"/>
      <c r="B116" s="295"/>
      <c r="C116" s="297"/>
      <c r="D116" s="278"/>
      <c r="E116" s="278"/>
      <c r="F116" s="279"/>
      <c r="G116" s="82"/>
      <c r="H116" s="271"/>
      <c r="I116" s="28"/>
    </row>
    <row r="117" spans="1:9" ht="15.75" customHeight="1" x14ac:dyDescent="0.2">
      <c r="A117" s="2"/>
      <c r="B117" s="100"/>
      <c r="C117" s="70"/>
      <c r="D117" s="63"/>
      <c r="E117" s="413" t="s">
        <v>135</v>
      </c>
      <c r="F117" s="414"/>
      <c r="G117" s="103">
        <f>SUM(F114:F116)</f>
        <v>206820</v>
      </c>
      <c r="H117" s="271"/>
      <c r="I117" s="28"/>
    </row>
    <row r="118" spans="1:9" ht="15.75" customHeight="1" x14ac:dyDescent="0.2">
      <c r="A118" s="2"/>
      <c r="B118" s="295"/>
      <c r="C118" s="297"/>
      <c r="D118" s="278"/>
      <c r="E118" s="278"/>
      <c r="F118" s="313"/>
      <c r="G118" s="82"/>
      <c r="H118" s="271"/>
      <c r="I118" s="28"/>
    </row>
    <row r="119" spans="1:9" ht="15.75" customHeight="1" thickBot="1" x14ac:dyDescent="0.25">
      <c r="A119" s="2"/>
      <c r="B119" s="77"/>
      <c r="C119" s="76"/>
      <c r="D119" s="69"/>
      <c r="E119" s="366" t="s">
        <v>82</v>
      </c>
      <c r="F119" s="367"/>
      <c r="G119" s="83">
        <f>G81+G97+G100+G112+G117</f>
        <v>630670</v>
      </c>
      <c r="H119" s="272"/>
      <c r="I119" s="28"/>
    </row>
    <row r="120" spans="1:9" ht="18.75" thickBot="1" x14ac:dyDescent="0.25">
      <c r="A120" s="2"/>
      <c r="B120" s="390" t="s">
        <v>53</v>
      </c>
      <c r="C120" s="391"/>
      <c r="D120" s="391"/>
      <c r="E120" s="391"/>
      <c r="F120" s="391"/>
      <c r="G120" s="391"/>
      <c r="H120" s="392"/>
      <c r="I120" s="39"/>
    </row>
    <row r="121" spans="1:9" ht="15.75" customHeight="1" x14ac:dyDescent="0.2">
      <c r="A121" s="2"/>
      <c r="B121" s="273"/>
      <c r="C121" s="281">
        <v>503</v>
      </c>
      <c r="D121" s="263" t="s">
        <v>99</v>
      </c>
      <c r="E121" s="263"/>
      <c r="F121" s="274">
        <v>18000</v>
      </c>
      <c r="G121" s="87"/>
      <c r="H121" s="269"/>
      <c r="I121" s="28"/>
    </row>
    <row r="122" spans="1:9" ht="15.75" customHeight="1" x14ac:dyDescent="0.2">
      <c r="A122" s="2"/>
      <c r="B122" s="295"/>
      <c r="C122" s="297">
        <v>515</v>
      </c>
      <c r="D122" s="278" t="s">
        <v>100</v>
      </c>
      <c r="E122" s="278"/>
      <c r="F122" s="279">
        <v>3250</v>
      </c>
      <c r="G122" s="82"/>
      <c r="H122" s="271"/>
      <c r="I122" s="28"/>
    </row>
    <row r="123" spans="1:9" ht="15.75" customHeight="1" x14ac:dyDescent="0.2">
      <c r="A123" s="2"/>
      <c r="B123" s="295"/>
      <c r="C123" s="297">
        <v>518</v>
      </c>
      <c r="D123" s="278" t="s">
        <v>101</v>
      </c>
      <c r="E123" s="311"/>
      <c r="F123" s="305">
        <v>4250</v>
      </c>
      <c r="G123" s="82"/>
      <c r="H123" s="271"/>
      <c r="I123" s="28"/>
    </row>
    <row r="124" spans="1:9" ht="15.75" customHeight="1" x14ac:dyDescent="0.2">
      <c r="A124" s="2"/>
      <c r="B124" s="295"/>
      <c r="C124" s="297">
        <v>502</v>
      </c>
      <c r="D124" s="278" t="s">
        <v>161</v>
      </c>
      <c r="E124" s="311"/>
      <c r="F124" s="305">
        <v>20000</v>
      </c>
      <c r="G124" s="82"/>
      <c r="H124" s="270"/>
      <c r="I124" s="28"/>
    </row>
    <row r="125" spans="1:9" ht="15.75" customHeight="1" x14ac:dyDescent="0.2">
      <c r="A125" s="2"/>
      <c r="B125" s="295"/>
      <c r="C125" s="297">
        <v>519</v>
      </c>
      <c r="D125" s="278" t="s">
        <v>102</v>
      </c>
      <c r="E125" s="311"/>
      <c r="F125" s="305">
        <v>60000</v>
      </c>
      <c r="G125" s="82"/>
      <c r="H125" s="270"/>
      <c r="I125" s="28"/>
    </row>
    <row r="126" spans="1:9" ht="15.75" customHeight="1" x14ac:dyDescent="0.2">
      <c r="A126" s="2"/>
      <c r="B126" s="295"/>
      <c r="C126" s="297">
        <v>601</v>
      </c>
      <c r="D126" s="278" t="s">
        <v>103</v>
      </c>
      <c r="E126" s="311"/>
      <c r="F126" s="305">
        <v>40000</v>
      </c>
      <c r="G126" s="82"/>
      <c r="H126" s="270"/>
      <c r="I126" s="28"/>
    </row>
    <row r="127" spans="1:9" ht="15.75" customHeight="1" x14ac:dyDescent="0.2">
      <c r="A127" s="2"/>
      <c r="B127" s="295"/>
      <c r="C127" s="297">
        <v>531</v>
      </c>
      <c r="D127" s="278" t="s">
        <v>236</v>
      </c>
      <c r="E127" s="278"/>
      <c r="F127" s="279">
        <v>0</v>
      </c>
      <c r="G127" s="82"/>
      <c r="H127" s="270"/>
      <c r="I127" s="28"/>
    </row>
    <row r="128" spans="1:9" ht="15.75" customHeight="1" x14ac:dyDescent="0.2">
      <c r="A128" s="2"/>
      <c r="B128" s="295"/>
      <c r="C128" s="297">
        <v>506</v>
      </c>
      <c r="D128" s="278" t="s">
        <v>104</v>
      </c>
      <c r="E128" s="278"/>
      <c r="F128" s="279">
        <v>1000</v>
      </c>
      <c r="G128" s="88"/>
      <c r="H128" s="270"/>
      <c r="I128" s="28"/>
    </row>
    <row r="129" spans="1:9" ht="15.75" customHeight="1" x14ac:dyDescent="0.2">
      <c r="A129" s="2"/>
      <c r="B129" s="295"/>
      <c r="C129" s="297">
        <v>604</v>
      </c>
      <c r="D129" s="278" t="s">
        <v>19</v>
      </c>
      <c r="E129" s="278"/>
      <c r="F129" s="279">
        <v>5000</v>
      </c>
      <c r="G129" s="88"/>
      <c r="H129" s="271"/>
      <c r="I129" s="28"/>
    </row>
    <row r="130" spans="1:9" ht="15.75" customHeight="1" x14ac:dyDescent="0.2">
      <c r="A130" s="2"/>
      <c r="B130" s="295"/>
      <c r="C130" s="297">
        <v>517</v>
      </c>
      <c r="D130" s="278" t="s">
        <v>105</v>
      </c>
      <c r="E130" s="278"/>
      <c r="F130" s="279">
        <v>4000</v>
      </c>
      <c r="G130" s="88"/>
      <c r="H130" s="271"/>
      <c r="I130" s="28"/>
    </row>
    <row r="131" spans="1:9" ht="15.75" customHeight="1" x14ac:dyDescent="0.2">
      <c r="A131" s="2"/>
      <c r="B131" s="295"/>
      <c r="C131" s="297">
        <v>600</v>
      </c>
      <c r="D131" s="278" t="s">
        <v>106</v>
      </c>
      <c r="E131" s="278"/>
      <c r="F131" s="279">
        <v>10000</v>
      </c>
      <c r="G131" s="88"/>
      <c r="H131" s="270"/>
      <c r="I131" s="28"/>
    </row>
    <row r="132" spans="1:9" ht="15.75" customHeight="1" x14ac:dyDescent="0.2">
      <c r="A132" s="2"/>
      <c r="B132" s="295"/>
      <c r="C132" s="297">
        <v>552</v>
      </c>
      <c r="D132" s="278" t="s">
        <v>169</v>
      </c>
      <c r="E132" s="278"/>
      <c r="F132" s="279">
        <v>750</v>
      </c>
      <c r="G132" s="88"/>
      <c r="H132" s="270"/>
      <c r="I132" s="28"/>
    </row>
    <row r="133" spans="1:9" ht="15.75" customHeight="1" x14ac:dyDescent="0.2">
      <c r="A133" s="2"/>
      <c r="B133" s="295"/>
      <c r="C133" s="297">
        <v>513</v>
      </c>
      <c r="D133" s="278" t="s">
        <v>107</v>
      </c>
      <c r="E133" s="278"/>
      <c r="F133" s="279">
        <v>24000</v>
      </c>
      <c r="G133" s="88"/>
      <c r="H133" s="271"/>
      <c r="I133" s="28"/>
    </row>
    <row r="134" spans="1:9" ht="15.75" customHeight="1" x14ac:dyDescent="0.2">
      <c r="A134" s="2"/>
      <c r="B134" s="295"/>
      <c r="C134" s="297">
        <v>544</v>
      </c>
      <c r="D134" s="278" t="s">
        <v>108</v>
      </c>
      <c r="E134" s="278"/>
      <c r="F134" s="279">
        <v>2750</v>
      </c>
      <c r="G134" s="88"/>
      <c r="H134" s="271"/>
      <c r="I134" s="28"/>
    </row>
    <row r="135" spans="1:9" ht="15.75" customHeight="1" x14ac:dyDescent="0.2">
      <c r="A135" s="2"/>
      <c r="B135" s="295"/>
      <c r="C135" s="297">
        <v>527</v>
      </c>
      <c r="D135" s="278" t="s">
        <v>109</v>
      </c>
      <c r="E135" s="278"/>
      <c r="F135" s="279">
        <v>6000</v>
      </c>
      <c r="G135" s="88"/>
      <c r="H135" s="271"/>
      <c r="I135" s="28"/>
    </row>
    <row r="136" spans="1:9" ht="15.75" customHeight="1" x14ac:dyDescent="0.2">
      <c r="A136" s="2"/>
      <c r="B136" s="295"/>
      <c r="C136" s="297">
        <v>369</v>
      </c>
      <c r="D136" s="278" t="s">
        <v>110</v>
      </c>
      <c r="E136" s="278"/>
      <c r="F136" s="279">
        <v>30000</v>
      </c>
      <c r="G136" s="88"/>
      <c r="H136" s="271"/>
      <c r="I136" s="28"/>
    </row>
    <row r="137" spans="1:9" ht="15.75" customHeight="1" x14ac:dyDescent="0.2">
      <c r="A137" s="2"/>
      <c r="B137" s="295"/>
      <c r="C137" s="297">
        <v>512</v>
      </c>
      <c r="D137" s="278" t="s">
        <v>175</v>
      </c>
      <c r="E137" s="315" t="s">
        <v>176</v>
      </c>
      <c r="F137" s="305">
        <v>150</v>
      </c>
      <c r="G137" s="88"/>
      <c r="H137" s="270"/>
      <c r="I137" s="28"/>
    </row>
    <row r="138" spans="1:9" ht="15.75" customHeight="1" thickBot="1" x14ac:dyDescent="0.25">
      <c r="A138" s="2"/>
      <c r="B138" s="77"/>
      <c r="C138" s="68"/>
      <c r="D138" s="69"/>
      <c r="E138" s="366" t="s">
        <v>53</v>
      </c>
      <c r="F138" s="367"/>
      <c r="G138" s="83">
        <f>SUM(F121:F137)</f>
        <v>229150</v>
      </c>
      <c r="H138" s="316"/>
      <c r="I138" s="28"/>
    </row>
    <row r="139" spans="1:9" ht="18.75" thickBot="1" x14ac:dyDescent="0.25">
      <c r="A139" s="2"/>
      <c r="B139" s="373" t="s">
        <v>149</v>
      </c>
      <c r="C139" s="373"/>
      <c r="D139" s="373"/>
      <c r="E139" s="373"/>
      <c r="F139" s="373"/>
      <c r="G139" s="373"/>
      <c r="H139" s="374"/>
      <c r="I139" s="28"/>
    </row>
    <row r="140" spans="1:9" ht="15.75" customHeight="1" x14ac:dyDescent="0.2">
      <c r="A140" s="2"/>
      <c r="B140" s="273"/>
      <c r="C140" s="262">
        <v>548</v>
      </c>
      <c r="D140" s="263" t="s">
        <v>113</v>
      </c>
      <c r="E140" s="263" t="s">
        <v>15</v>
      </c>
      <c r="F140" s="274">
        <v>172550</v>
      </c>
      <c r="G140" s="80"/>
      <c r="H140" s="293"/>
      <c r="I140" s="28"/>
    </row>
    <row r="141" spans="1:9" ht="15.75" customHeight="1" x14ac:dyDescent="0.2">
      <c r="A141" s="2"/>
      <c r="B141" s="282"/>
      <c r="C141" s="266">
        <v>560</v>
      </c>
      <c r="D141" s="267" t="s">
        <v>114</v>
      </c>
      <c r="E141" s="267"/>
      <c r="F141" s="275">
        <v>1000</v>
      </c>
      <c r="G141" s="81"/>
      <c r="H141" s="318"/>
      <c r="I141" s="28"/>
    </row>
    <row r="142" spans="1:9" ht="15.75" customHeight="1" x14ac:dyDescent="0.2">
      <c r="A142" s="2"/>
      <c r="B142" s="282"/>
      <c r="C142" s="266">
        <v>504</v>
      </c>
      <c r="D142" s="267" t="s">
        <v>115</v>
      </c>
      <c r="E142" s="317" t="s">
        <v>116</v>
      </c>
      <c r="F142" s="275">
        <v>0</v>
      </c>
      <c r="G142" s="84"/>
      <c r="H142" s="270" t="s">
        <v>187</v>
      </c>
      <c r="I142" s="28"/>
    </row>
    <row r="143" spans="1:9" ht="15.75" customHeight="1" x14ac:dyDescent="0.2">
      <c r="A143" s="2"/>
      <c r="B143" s="295"/>
      <c r="C143" s="310"/>
      <c r="D143" s="278"/>
      <c r="E143" s="278"/>
      <c r="F143" s="313"/>
      <c r="G143" s="84"/>
      <c r="H143" s="271"/>
      <c r="I143" s="28"/>
    </row>
    <row r="144" spans="1:9" ht="15.75" customHeight="1" thickBot="1" x14ac:dyDescent="0.25">
      <c r="A144" s="2"/>
      <c r="B144" s="75"/>
      <c r="C144" s="78"/>
      <c r="D144" s="79" t="s">
        <v>15</v>
      </c>
      <c r="E144" s="366" t="s">
        <v>150</v>
      </c>
      <c r="F144" s="367"/>
      <c r="G144" s="83">
        <f>SUM(F140:F143)</f>
        <v>173550</v>
      </c>
      <c r="H144" s="272"/>
      <c r="I144" s="28"/>
    </row>
    <row r="145" spans="1:9" ht="18.75" thickBot="1" x14ac:dyDescent="0.25">
      <c r="A145" s="2"/>
      <c r="B145" s="389" t="s">
        <v>218</v>
      </c>
      <c r="C145" s="364"/>
      <c r="D145" s="364"/>
      <c r="E145" s="364"/>
      <c r="F145" s="364"/>
      <c r="G145" s="364"/>
      <c r="H145" s="365"/>
      <c r="I145" s="28"/>
    </row>
    <row r="146" spans="1:9" ht="15.75" customHeight="1" x14ac:dyDescent="0.2">
      <c r="A146" s="2"/>
      <c r="B146" s="273"/>
      <c r="C146" s="281">
        <v>614</v>
      </c>
      <c r="D146" s="263" t="s">
        <v>121</v>
      </c>
      <c r="E146" s="263"/>
      <c r="F146" s="274">
        <v>21808</v>
      </c>
      <c r="G146" s="80"/>
      <c r="H146" s="293"/>
      <c r="I146" s="28"/>
    </row>
    <row r="147" spans="1:9" ht="15.75" customHeight="1" x14ac:dyDescent="0.2">
      <c r="A147" s="2"/>
      <c r="B147" s="297"/>
      <c r="C147" s="310">
        <v>522</v>
      </c>
      <c r="D147" s="278" t="s">
        <v>122</v>
      </c>
      <c r="E147" s="267"/>
      <c r="F147" s="275">
        <v>3500</v>
      </c>
      <c r="G147" s="81"/>
      <c r="H147" s="318"/>
      <c r="I147" s="28"/>
    </row>
    <row r="148" spans="1:9" ht="15.75" customHeight="1" x14ac:dyDescent="0.2">
      <c r="A148" s="2"/>
      <c r="B148" s="297"/>
      <c r="C148" s="310">
        <v>616</v>
      </c>
      <c r="D148" s="278" t="s">
        <v>162</v>
      </c>
      <c r="E148" s="317" t="s">
        <v>163</v>
      </c>
      <c r="F148" s="275">
        <v>1700</v>
      </c>
      <c r="G148" s="81"/>
      <c r="H148" s="318"/>
      <c r="I148" s="28"/>
    </row>
    <row r="149" spans="1:9" ht="15.75" customHeight="1" x14ac:dyDescent="0.2">
      <c r="A149" s="2"/>
      <c r="B149" s="300"/>
      <c r="C149" s="290" t="s">
        <v>193</v>
      </c>
      <c r="D149" s="291" t="s">
        <v>194</v>
      </c>
      <c r="E149" s="301" t="s">
        <v>192</v>
      </c>
      <c r="F149" s="279">
        <v>0</v>
      </c>
      <c r="G149" s="84"/>
      <c r="H149" s="270"/>
      <c r="I149" s="28"/>
    </row>
    <row r="150" spans="1:9" ht="15.75" customHeight="1" x14ac:dyDescent="0.2">
      <c r="A150" s="2"/>
      <c r="B150" s="297"/>
      <c r="C150" s="297"/>
      <c r="D150" s="278"/>
      <c r="E150" s="278"/>
      <c r="F150" s="314"/>
      <c r="G150" s="84"/>
      <c r="H150" s="270"/>
      <c r="I150" s="28"/>
    </row>
    <row r="151" spans="1:9" ht="15.75" customHeight="1" thickBot="1" x14ac:dyDescent="0.25">
      <c r="A151" s="2"/>
      <c r="B151" s="75"/>
      <c r="C151" s="78"/>
      <c r="D151" s="79" t="s">
        <v>15</v>
      </c>
      <c r="E151" s="366" t="s">
        <v>54</v>
      </c>
      <c r="F151" s="367"/>
      <c r="G151" s="83">
        <f>SUM(F146:F150)</f>
        <v>27008</v>
      </c>
      <c r="H151" s="272"/>
      <c r="I151" s="28"/>
    </row>
    <row r="152" spans="1:9" ht="18.75" thickBot="1" x14ac:dyDescent="0.25">
      <c r="A152" s="2"/>
      <c r="B152" s="363" t="s">
        <v>209</v>
      </c>
      <c r="C152" s="364"/>
      <c r="D152" s="364"/>
      <c r="E152" s="364"/>
      <c r="F152" s="364"/>
      <c r="G152" s="364"/>
      <c r="H152" s="365"/>
      <c r="I152" s="28"/>
    </row>
    <row r="153" spans="1:9" ht="15.75" customHeight="1" x14ac:dyDescent="0.2">
      <c r="A153" s="2"/>
      <c r="B153" s="282"/>
      <c r="C153" s="319"/>
      <c r="D153" s="278" t="s">
        <v>206</v>
      </c>
      <c r="E153" s="317" t="s">
        <v>208</v>
      </c>
      <c r="F153" s="275">
        <v>-169965</v>
      </c>
      <c r="G153" s="252"/>
      <c r="H153" s="318"/>
      <c r="I153" s="28"/>
    </row>
    <row r="154" spans="1:9" ht="15.75" customHeight="1" x14ac:dyDescent="0.2">
      <c r="A154" s="2"/>
      <c r="B154" s="295"/>
      <c r="C154" s="310"/>
      <c r="D154" s="278"/>
      <c r="E154" s="278"/>
      <c r="F154" s="279"/>
      <c r="G154" s="82"/>
      <c r="H154" s="271"/>
      <c r="I154" s="28"/>
    </row>
    <row r="155" spans="1:9" ht="15.75" customHeight="1" thickBot="1" x14ac:dyDescent="0.25">
      <c r="A155" s="2"/>
      <c r="B155" s="77"/>
      <c r="C155" s="76"/>
      <c r="D155" s="69"/>
      <c r="E155" s="366" t="s">
        <v>209</v>
      </c>
      <c r="F155" s="367"/>
      <c r="G155" s="90">
        <f>SUM(F153:F154)</f>
        <v>-169965</v>
      </c>
      <c r="H155" s="272"/>
      <c r="I155" s="28"/>
    </row>
    <row r="156" spans="1:9" ht="18.75" thickBot="1" x14ac:dyDescent="0.25">
      <c r="A156" s="2"/>
      <c r="B156" s="363" t="s">
        <v>216</v>
      </c>
      <c r="C156" s="364"/>
      <c r="D156" s="364"/>
      <c r="E156" s="364"/>
      <c r="F156" s="364"/>
      <c r="G156" s="364"/>
      <c r="H156" s="365"/>
      <c r="I156" s="28"/>
    </row>
    <row r="157" spans="1:9" ht="15.75" customHeight="1" x14ac:dyDescent="0.2">
      <c r="A157" s="2"/>
      <c r="B157" s="282"/>
      <c r="C157" s="319"/>
      <c r="D157" s="242" t="s">
        <v>189</v>
      </c>
      <c r="E157" s="267" t="s">
        <v>191</v>
      </c>
      <c r="F157" s="320">
        <v>193360</v>
      </c>
      <c r="G157" s="252"/>
      <c r="H157" s="328"/>
      <c r="I157" s="28"/>
    </row>
    <row r="158" spans="1:9" ht="15.75" customHeight="1" x14ac:dyDescent="0.2">
      <c r="A158" s="2"/>
      <c r="B158" s="295"/>
      <c r="C158" s="310"/>
      <c r="D158" s="304" t="s">
        <v>260</v>
      </c>
      <c r="E158" s="317" t="s">
        <v>259</v>
      </c>
      <c r="F158" s="279">
        <v>-125000</v>
      </c>
      <c r="G158" s="82"/>
      <c r="H158" s="271"/>
      <c r="I158" s="28"/>
    </row>
    <row r="159" spans="1:9" ht="15.75" customHeight="1" thickBot="1" x14ac:dyDescent="0.25">
      <c r="A159" s="2"/>
      <c r="B159" s="77"/>
      <c r="C159" s="76"/>
      <c r="D159" s="69"/>
      <c r="E159" s="366" t="s">
        <v>216</v>
      </c>
      <c r="F159" s="367"/>
      <c r="G159" s="90">
        <f>SUM(F157:F158)</f>
        <v>68360</v>
      </c>
      <c r="H159" s="272"/>
      <c r="I159" s="28"/>
    </row>
    <row r="160" spans="1:9" ht="15.75" customHeight="1" thickBot="1" x14ac:dyDescent="0.25">
      <c r="A160" s="2"/>
      <c r="B160" s="363" t="s">
        <v>217</v>
      </c>
      <c r="C160" s="364"/>
      <c r="D160" s="364"/>
      <c r="E160" s="364"/>
      <c r="F160" s="364"/>
      <c r="G160" s="364"/>
      <c r="H160" s="365"/>
      <c r="I160" s="28"/>
    </row>
    <row r="161" spans="1:9" ht="15.75" customHeight="1" x14ac:dyDescent="0.2">
      <c r="A161" s="2"/>
      <c r="B161" s="253"/>
      <c r="C161" s="254"/>
      <c r="D161" s="255" t="s">
        <v>190</v>
      </c>
      <c r="E161" s="256" t="s">
        <v>159</v>
      </c>
      <c r="F161" s="257">
        <v>0</v>
      </c>
      <c r="G161" s="252"/>
      <c r="H161" s="258"/>
      <c r="I161" s="28"/>
    </row>
    <row r="162" spans="1:9" ht="15.75" customHeight="1" x14ac:dyDescent="0.2">
      <c r="A162" s="2"/>
      <c r="B162" s="177"/>
      <c r="C162" s="178"/>
      <c r="D162" s="179"/>
      <c r="E162" s="179"/>
      <c r="F162" s="180"/>
      <c r="G162" s="82"/>
      <c r="H162" s="195"/>
      <c r="I162" s="28"/>
    </row>
    <row r="163" spans="1:9" ht="15.75" customHeight="1" thickBot="1" x14ac:dyDescent="0.25">
      <c r="A163" s="2"/>
      <c r="B163" s="77"/>
      <c r="C163" s="76"/>
      <c r="D163" s="69"/>
      <c r="E163" s="366" t="s">
        <v>217</v>
      </c>
      <c r="F163" s="367"/>
      <c r="G163" s="90">
        <f>SUM(F161:F162)</f>
        <v>0</v>
      </c>
      <c r="H163" s="196"/>
      <c r="I163" s="28"/>
    </row>
    <row r="164" spans="1:9" ht="15.75" customHeight="1" thickBot="1" x14ac:dyDescent="0.25">
      <c r="A164" s="2"/>
      <c r="B164" s="153"/>
      <c r="C164" s="154"/>
      <c r="D164" s="155"/>
      <c r="E164" s="156"/>
      <c r="F164" s="156"/>
      <c r="G164" s="157"/>
      <c r="H164" s="197"/>
      <c r="I164" s="28"/>
    </row>
    <row r="165" spans="1:9" ht="15.75" customHeight="1" thickBot="1" x14ac:dyDescent="0.25">
      <c r="A165" s="2"/>
      <c r="B165" s="363" t="s">
        <v>156</v>
      </c>
      <c r="C165" s="364"/>
      <c r="D165" s="364"/>
      <c r="E165" s="364"/>
      <c r="F165" s="364"/>
      <c r="G165" s="364"/>
      <c r="H165" s="365"/>
      <c r="I165" s="28"/>
    </row>
    <row r="166" spans="1:9" ht="15.75" customHeight="1" x14ac:dyDescent="0.2">
      <c r="A166" s="2"/>
      <c r="B166" s="181"/>
      <c r="C166" s="182">
        <v>370</v>
      </c>
      <c r="D166" s="183" t="s">
        <v>237</v>
      </c>
      <c r="E166" s="179" t="s">
        <v>238</v>
      </c>
      <c r="F166" s="180">
        <v>30117</v>
      </c>
      <c r="G166" s="87"/>
      <c r="H166" s="198"/>
      <c r="I166" s="28"/>
    </row>
    <row r="167" spans="1:9" ht="15.75" customHeight="1" x14ac:dyDescent="0.2">
      <c r="A167" s="2"/>
      <c r="B167" s="177"/>
      <c r="C167" s="178"/>
      <c r="D167" s="179" t="s">
        <v>188</v>
      </c>
      <c r="E167" s="179" t="s">
        <v>147</v>
      </c>
      <c r="F167" s="180"/>
      <c r="G167" s="82"/>
      <c r="H167" s="195"/>
      <c r="I167" s="28"/>
    </row>
    <row r="168" spans="1:9" ht="15.75" customHeight="1" x14ac:dyDescent="0.2">
      <c r="A168" s="2"/>
      <c r="B168" s="177"/>
      <c r="C168" s="178"/>
      <c r="D168" s="179" t="s">
        <v>154</v>
      </c>
      <c r="E168" s="179" t="s">
        <v>147</v>
      </c>
      <c r="F168" s="184"/>
      <c r="G168" s="82"/>
      <c r="H168" s="195"/>
      <c r="I168" s="28"/>
    </row>
    <row r="169" spans="1:9" ht="15.75" customHeight="1" x14ac:dyDescent="0.2">
      <c r="A169" s="2"/>
      <c r="B169" s="177"/>
      <c r="C169" s="178"/>
      <c r="D169" s="179"/>
      <c r="E169" s="179"/>
      <c r="F169" s="180"/>
      <c r="G169" s="82"/>
      <c r="H169" s="195"/>
      <c r="I169" s="28"/>
    </row>
    <row r="170" spans="1:9" ht="15.75" customHeight="1" thickBot="1" x14ac:dyDescent="0.25">
      <c r="A170" s="2"/>
      <c r="B170" s="77"/>
      <c r="C170" s="76"/>
      <c r="D170" s="69"/>
      <c r="E170" s="366" t="s">
        <v>156</v>
      </c>
      <c r="F170" s="367"/>
      <c r="G170" s="90">
        <f>SUM(F166:F169)</f>
        <v>30117</v>
      </c>
      <c r="H170" s="196"/>
      <c r="I170" s="28"/>
    </row>
    <row r="171" spans="1:9" ht="15.75" customHeight="1" thickBot="1" x14ac:dyDescent="0.25">
      <c r="A171" s="2"/>
      <c r="B171" s="36"/>
      <c r="C171" s="36"/>
      <c r="D171" s="28"/>
      <c r="E171" s="28"/>
      <c r="F171" s="93"/>
      <c r="G171" s="31"/>
      <c r="H171" s="32"/>
      <c r="I171" s="28"/>
    </row>
    <row r="172" spans="1:9" ht="15.75" customHeight="1" thickBot="1" x14ac:dyDescent="0.25">
      <c r="A172" s="2"/>
      <c r="B172" s="36"/>
      <c r="C172" s="36"/>
      <c r="D172" s="28"/>
      <c r="E172" s="321" t="s">
        <v>212</v>
      </c>
      <c r="F172" s="94"/>
      <c r="G172" s="91">
        <f>G14+G29+G37+G47+G55+G119+G138+G144+G151+G155+G159+G163+G170</f>
        <v>9247986</v>
      </c>
      <c r="H172" s="43"/>
      <c r="I172" s="28"/>
    </row>
    <row r="173" spans="1:9" ht="15.75" customHeight="1" thickBot="1" x14ac:dyDescent="0.25">
      <c r="A173" s="2"/>
      <c r="B173" s="36"/>
      <c r="C173" s="36"/>
      <c r="D173" s="28"/>
      <c r="E173" s="40"/>
      <c r="F173" s="94"/>
      <c r="G173" s="41"/>
      <c r="H173" s="42"/>
      <c r="I173" s="28"/>
    </row>
    <row r="174" spans="1:9" ht="15.75" thickBot="1" x14ac:dyDescent="0.25">
      <c r="A174" s="2"/>
      <c r="B174" s="401"/>
      <c r="C174" s="402"/>
      <c r="D174" s="409" t="s">
        <v>20</v>
      </c>
      <c r="E174" s="410"/>
      <c r="F174" s="411"/>
      <c r="G174" s="67" t="s">
        <v>2</v>
      </c>
      <c r="H174" s="27"/>
      <c r="I174" s="2"/>
    </row>
    <row r="175" spans="1:9" x14ac:dyDescent="0.2">
      <c r="A175" s="2"/>
      <c r="B175" s="397" t="s">
        <v>56</v>
      </c>
      <c r="C175" s="398"/>
      <c r="D175" s="403" t="s">
        <v>128</v>
      </c>
      <c r="E175" s="404"/>
      <c r="F175" s="405"/>
      <c r="G175" s="322">
        <v>323694</v>
      </c>
      <c r="H175" s="323"/>
      <c r="I175" s="2"/>
    </row>
    <row r="176" spans="1:9" ht="15.75" thickBot="1" x14ac:dyDescent="0.25">
      <c r="A176" s="2"/>
      <c r="B176" s="399"/>
      <c r="C176" s="400"/>
      <c r="D176" s="406"/>
      <c r="E176" s="407"/>
      <c r="F176" s="408"/>
      <c r="G176" s="324"/>
      <c r="H176" s="325"/>
      <c r="I176" s="2"/>
    </row>
    <row r="177" spans="1:9" ht="15.75" thickBot="1" x14ac:dyDescent="0.25">
      <c r="A177" s="2"/>
      <c r="B177" s="44"/>
      <c r="C177" s="44"/>
      <c r="D177" s="39"/>
      <c r="E177" s="39"/>
      <c r="F177" s="95"/>
      <c r="G177" s="92">
        <f>SUM(G175:G176)</f>
        <v>323694</v>
      </c>
      <c r="H177" s="46"/>
      <c r="I177" s="2"/>
    </row>
    <row r="178" spans="1:9" ht="15.75" thickBot="1" x14ac:dyDescent="0.25">
      <c r="A178" s="2"/>
      <c r="B178" s="28"/>
      <c r="C178" s="28"/>
      <c r="D178" s="28"/>
      <c r="E178" s="28"/>
      <c r="F178" s="93"/>
      <c r="G178" s="45"/>
      <c r="H178" s="32"/>
      <c r="I178" s="2"/>
    </row>
    <row r="179" spans="1:9" ht="15.75" thickBot="1" x14ac:dyDescent="0.25">
      <c r="A179" s="2"/>
      <c r="B179" s="28"/>
      <c r="C179" s="28"/>
      <c r="D179" s="28"/>
      <c r="E179" s="321" t="s">
        <v>164</v>
      </c>
      <c r="F179" s="94"/>
      <c r="G179" s="91">
        <f>G172+G177</f>
        <v>9571680</v>
      </c>
      <c r="H179" s="43"/>
      <c r="I179" s="2"/>
    </row>
    <row r="180" spans="1:9" x14ac:dyDescent="0.2">
      <c r="A180" s="2"/>
      <c r="B180" s="28"/>
      <c r="C180" s="28"/>
      <c r="D180" s="28"/>
      <c r="E180" s="28"/>
      <c r="F180" s="93"/>
      <c r="G180" s="31"/>
      <c r="H180" s="32"/>
      <c r="I180" s="2"/>
    </row>
  </sheetData>
  <mergeCells count="49">
    <mergeCell ref="E163:F163"/>
    <mergeCell ref="B160:H160"/>
    <mergeCell ref="E159:F159"/>
    <mergeCell ref="B98:D98"/>
    <mergeCell ref="B101:D101"/>
    <mergeCell ref="B113:D113"/>
    <mergeCell ref="E119:F119"/>
    <mergeCell ref="B145:H145"/>
    <mergeCell ref="B156:H156"/>
    <mergeCell ref="E117:F117"/>
    <mergeCell ref="B152:H152"/>
    <mergeCell ref="E155:F155"/>
    <mergeCell ref="E14:F14"/>
    <mergeCell ref="E29:F29"/>
    <mergeCell ref="E37:F37"/>
    <mergeCell ref="E47:F47"/>
    <mergeCell ref="E55:F55"/>
    <mergeCell ref="B82:D82"/>
    <mergeCell ref="C3:F3"/>
    <mergeCell ref="B175:C175"/>
    <mergeCell ref="B176:C176"/>
    <mergeCell ref="B174:C174"/>
    <mergeCell ref="D175:F175"/>
    <mergeCell ref="D176:F176"/>
    <mergeCell ref="D174:F174"/>
    <mergeCell ref="C4:D4"/>
    <mergeCell ref="E138:F138"/>
    <mergeCell ref="E144:F144"/>
    <mergeCell ref="E151:F151"/>
    <mergeCell ref="E81:F81"/>
    <mergeCell ref="E97:F97"/>
    <mergeCell ref="E100:F100"/>
    <mergeCell ref="E112:F112"/>
    <mergeCell ref="B165:H165"/>
    <mergeCell ref="E170:F170"/>
    <mergeCell ref="B2:H2"/>
    <mergeCell ref="E4:F4"/>
    <mergeCell ref="E5:F5"/>
    <mergeCell ref="B139:H139"/>
    <mergeCell ref="G4:H4"/>
    <mergeCell ref="B8:H8"/>
    <mergeCell ref="B15:H15"/>
    <mergeCell ref="G5:H5"/>
    <mergeCell ref="B30:H30"/>
    <mergeCell ref="B38:H38"/>
    <mergeCell ref="B48:H48"/>
    <mergeCell ref="B56:H56"/>
    <mergeCell ref="B120:H120"/>
    <mergeCell ref="B57:D57"/>
  </mergeCells>
  <conditionalFormatting sqref="F49:F54 F140:F143 F146:F150 F39:F46 F98:F99 F101:F111 F118 F57:F80 F9:F13 F161:F162 F167:F169 F157:F158 F82:F96 F113:F116 F121:F137 F16:F28">
    <cfRule type="cellIs" dxfId="4" priority="15" stopIfTrue="1" operator="lessThan">
      <formula>0</formula>
    </cfRule>
  </conditionalFormatting>
  <conditionalFormatting sqref="G4:H4 G5">
    <cfRule type="cellIs" dxfId="3" priority="14" stopIfTrue="1" operator="lessThan">
      <formula>0</formula>
    </cfRule>
  </conditionalFormatting>
  <conditionalFormatting sqref="F31:F36">
    <cfRule type="cellIs" dxfId="2" priority="13" stopIfTrue="1" operator="lessThan">
      <formula>0</formula>
    </cfRule>
  </conditionalFormatting>
  <conditionalFormatting sqref="F166">
    <cfRule type="cellIs" dxfId="1" priority="4" stopIfTrue="1" operator="lessThan">
      <formula>0</formula>
    </cfRule>
  </conditionalFormatting>
  <conditionalFormatting sqref="F153:F154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0" sqref="C10"/>
    </sheetView>
  </sheetViews>
  <sheetFormatPr defaultRowHeight="14.25" x14ac:dyDescent="0.2"/>
  <cols>
    <col min="1" max="1" width="10.33203125" style="163" customWidth="1"/>
    <col min="2" max="2" width="26.88671875" style="163" customWidth="1"/>
    <col min="3" max="3" width="9.33203125" style="164" bestFit="1" customWidth="1"/>
    <col min="4" max="4" width="2.5546875" style="163" customWidth="1"/>
    <col min="5" max="5" width="10.33203125" style="163" customWidth="1"/>
    <col min="6" max="6" width="21.5546875" style="163" customWidth="1"/>
    <col min="7" max="7" width="10" style="164" customWidth="1"/>
    <col min="8" max="8" width="2.88671875" style="163" customWidth="1"/>
    <col min="9" max="9" width="23.21875" style="163" customWidth="1"/>
    <col min="10" max="10" width="2.5546875" style="163" customWidth="1"/>
    <col min="11" max="11" width="2.88671875" style="163" customWidth="1"/>
    <col min="12" max="16384" width="8.88671875" style="163"/>
  </cols>
  <sheetData>
    <row r="1" spans="1:11" ht="18" x14ac:dyDescent="0.25">
      <c r="A1" s="162" t="s">
        <v>223</v>
      </c>
    </row>
    <row r="3" spans="1:11" s="165" customFormat="1" ht="15" x14ac:dyDescent="0.2">
      <c r="A3" s="415" t="s">
        <v>189</v>
      </c>
      <c r="B3" s="415"/>
      <c r="C3" s="415"/>
      <c r="E3" s="415" t="s">
        <v>190</v>
      </c>
      <c r="F3" s="415"/>
      <c r="G3" s="415"/>
    </row>
    <row r="5" spans="1:11" s="168" customFormat="1" x14ac:dyDescent="0.2">
      <c r="A5" s="166" t="s">
        <v>0</v>
      </c>
      <c r="B5" s="166" t="s">
        <v>58</v>
      </c>
      <c r="C5" s="167" t="s">
        <v>186</v>
      </c>
      <c r="E5" s="166" t="s">
        <v>0</v>
      </c>
      <c r="F5" s="166" t="s">
        <v>58</v>
      </c>
      <c r="G5" s="167" t="s">
        <v>186</v>
      </c>
    </row>
    <row r="6" spans="1:11" x14ac:dyDescent="0.2">
      <c r="A6" s="169"/>
      <c r="B6" s="169"/>
      <c r="C6" s="170"/>
      <c r="D6" s="171"/>
      <c r="E6" s="169"/>
      <c r="F6" s="169"/>
      <c r="G6" s="170"/>
      <c r="H6" s="171"/>
      <c r="J6" s="171"/>
      <c r="K6" s="171"/>
    </row>
    <row r="7" spans="1:11" x14ac:dyDescent="0.2">
      <c r="A7" s="169" t="s">
        <v>183</v>
      </c>
      <c r="B7" s="169" t="s">
        <v>184</v>
      </c>
      <c r="C7" s="170">
        <v>1157</v>
      </c>
      <c r="D7" s="171"/>
      <c r="E7" s="172">
        <v>370</v>
      </c>
      <c r="F7" s="173" t="s">
        <v>202</v>
      </c>
      <c r="G7" s="174">
        <v>0</v>
      </c>
      <c r="H7" s="171"/>
      <c r="J7" s="171"/>
      <c r="K7" s="171"/>
    </row>
    <row r="8" spans="1:11" x14ac:dyDescent="0.2">
      <c r="A8" s="169">
        <v>351</v>
      </c>
      <c r="B8" s="169" t="s">
        <v>242</v>
      </c>
      <c r="C8" s="170">
        <v>2368</v>
      </c>
      <c r="D8" s="171"/>
      <c r="E8" s="169"/>
      <c r="F8" s="172" t="s">
        <v>177</v>
      </c>
      <c r="G8" s="174"/>
      <c r="H8" s="171"/>
      <c r="J8" s="171"/>
      <c r="K8" s="171"/>
    </row>
    <row r="9" spans="1:11" x14ac:dyDescent="0.2">
      <c r="A9" s="169">
        <v>354</v>
      </c>
      <c r="B9" s="169" t="s">
        <v>6</v>
      </c>
      <c r="C9" s="170">
        <v>29192</v>
      </c>
      <c r="D9" s="171"/>
      <c r="E9" s="169"/>
      <c r="F9" s="172" t="s">
        <v>154</v>
      </c>
      <c r="G9" s="170"/>
      <c r="H9" s="171"/>
      <c r="J9" s="171"/>
      <c r="K9" s="171"/>
    </row>
    <row r="10" spans="1:11" x14ac:dyDescent="0.2">
      <c r="A10" s="169" t="s">
        <v>243</v>
      </c>
      <c r="B10" s="169" t="s">
        <v>224</v>
      </c>
      <c r="C10" s="170">
        <v>11343</v>
      </c>
      <c r="D10" s="171"/>
      <c r="F10" s="175" t="s">
        <v>186</v>
      </c>
      <c r="G10" s="176">
        <f>SUM(G7:G9)</f>
        <v>0</v>
      </c>
      <c r="H10" s="171"/>
      <c r="J10" s="171"/>
      <c r="K10" s="171"/>
    </row>
    <row r="11" spans="1:11" x14ac:dyDescent="0.2">
      <c r="A11" s="169">
        <v>367</v>
      </c>
      <c r="B11" s="169" t="s">
        <v>244</v>
      </c>
      <c r="C11" s="170">
        <v>3483</v>
      </c>
      <c r="D11" s="171"/>
      <c r="H11" s="171"/>
      <c r="J11" s="171"/>
      <c r="K11" s="171"/>
    </row>
    <row r="12" spans="1:11" x14ac:dyDescent="0.2">
      <c r="A12" s="169">
        <v>509</v>
      </c>
      <c r="B12" s="169" t="s">
        <v>185</v>
      </c>
      <c r="C12" s="170">
        <v>2989</v>
      </c>
      <c r="D12" s="171"/>
      <c r="H12" s="171"/>
      <c r="J12" s="171"/>
      <c r="K12" s="171"/>
    </row>
    <row r="13" spans="1:11" x14ac:dyDescent="0.2">
      <c r="A13" s="169">
        <v>553</v>
      </c>
      <c r="B13" s="169" t="s">
        <v>245</v>
      </c>
      <c r="C13" s="170">
        <v>411</v>
      </c>
      <c r="D13" s="171"/>
      <c r="H13" s="171"/>
      <c r="J13" s="171"/>
      <c r="K13" s="171"/>
    </row>
    <row r="14" spans="1:11" x14ac:dyDescent="0.2">
      <c r="A14" s="169" t="s">
        <v>195</v>
      </c>
      <c r="B14" s="169" t="s">
        <v>246</v>
      </c>
      <c r="C14" s="170">
        <v>125000</v>
      </c>
      <c r="D14" s="171"/>
      <c r="H14" s="171"/>
      <c r="J14" s="171"/>
      <c r="K14" s="171"/>
    </row>
    <row r="15" spans="1:11" x14ac:dyDescent="0.2">
      <c r="A15" s="169" t="s">
        <v>88</v>
      </c>
      <c r="B15" s="169" t="s">
        <v>247</v>
      </c>
      <c r="C15" s="170">
        <v>7317</v>
      </c>
      <c r="D15" s="171"/>
      <c r="H15" s="171"/>
      <c r="J15" s="171"/>
      <c r="K15" s="171"/>
    </row>
    <row r="16" spans="1:11" x14ac:dyDescent="0.2">
      <c r="A16" s="169" t="s">
        <v>248</v>
      </c>
      <c r="B16" s="169" t="s">
        <v>249</v>
      </c>
      <c r="C16" s="170">
        <v>2156</v>
      </c>
      <c r="D16" s="171"/>
      <c r="H16" s="171"/>
      <c r="J16" s="171"/>
      <c r="K16" s="171"/>
    </row>
    <row r="17" spans="1:11" x14ac:dyDescent="0.2">
      <c r="A17" s="169" t="s">
        <v>250</v>
      </c>
      <c r="B17" s="169" t="s">
        <v>251</v>
      </c>
      <c r="C17" s="170">
        <v>7944</v>
      </c>
      <c r="D17" s="171"/>
      <c r="H17" s="171"/>
      <c r="J17" s="171"/>
      <c r="K17" s="171"/>
    </row>
    <row r="18" spans="1:11" x14ac:dyDescent="0.2">
      <c r="A18" s="169"/>
      <c r="B18" s="169"/>
      <c r="C18" s="170"/>
      <c r="D18" s="171"/>
      <c r="H18" s="171"/>
      <c r="J18" s="171"/>
      <c r="K18" s="171"/>
    </row>
    <row r="19" spans="1:11" x14ac:dyDescent="0.2">
      <c r="A19" s="169"/>
      <c r="B19" s="169"/>
      <c r="C19" s="170"/>
      <c r="D19" s="171"/>
      <c r="H19" s="171"/>
      <c r="J19" s="171"/>
      <c r="K19" s="171"/>
    </row>
    <row r="20" spans="1:11" x14ac:dyDescent="0.2">
      <c r="A20" s="169"/>
      <c r="B20" s="169"/>
      <c r="C20" s="170"/>
      <c r="D20" s="171"/>
      <c r="H20" s="171"/>
      <c r="J20" s="171"/>
      <c r="K20" s="171"/>
    </row>
    <row r="21" spans="1:11" x14ac:dyDescent="0.2">
      <c r="A21" s="169"/>
      <c r="B21" s="169"/>
      <c r="C21" s="170"/>
    </row>
    <row r="22" spans="1:11" x14ac:dyDescent="0.2">
      <c r="A22" s="169"/>
      <c r="B22" s="169"/>
      <c r="C22" s="170"/>
    </row>
    <row r="23" spans="1:11" x14ac:dyDescent="0.2">
      <c r="A23" s="169"/>
      <c r="B23" s="169"/>
      <c r="C23" s="170"/>
    </row>
    <row r="24" spans="1:11" x14ac:dyDescent="0.2">
      <c r="A24" s="169"/>
      <c r="B24" s="169"/>
      <c r="C24" s="170"/>
    </row>
    <row r="25" spans="1:11" x14ac:dyDescent="0.2">
      <c r="A25" s="169"/>
      <c r="B25" s="169"/>
      <c r="C25" s="170"/>
    </row>
    <row r="26" spans="1:11" x14ac:dyDescent="0.2">
      <c r="A26" s="169"/>
      <c r="B26" s="169"/>
      <c r="C26" s="170"/>
    </row>
    <row r="27" spans="1:11" x14ac:dyDescent="0.2">
      <c r="A27" s="169"/>
      <c r="B27" s="169"/>
      <c r="C27" s="170"/>
    </row>
    <row r="28" spans="1:11" x14ac:dyDescent="0.2">
      <c r="A28" s="169"/>
      <c r="B28" s="169"/>
      <c r="C28" s="170"/>
    </row>
    <row r="29" spans="1:11" x14ac:dyDescent="0.2">
      <c r="A29" s="169"/>
      <c r="B29" s="169"/>
      <c r="C29" s="170"/>
    </row>
    <row r="30" spans="1:11" x14ac:dyDescent="0.2">
      <c r="B30" s="175" t="s">
        <v>186</v>
      </c>
      <c r="C30" s="176">
        <f>SUM(C7:C29)</f>
        <v>193360</v>
      </c>
    </row>
  </sheetData>
  <mergeCells count="2">
    <mergeCell ref="A3:C3"/>
    <mergeCell ref="E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INCOME</vt:lpstr>
      <vt:lpstr>EXPENDITURE</vt:lpstr>
      <vt:lpstr>Appendix 1 - Carry forward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2022-06-22T13:34:15Z</cp:lastPrinted>
  <dcterms:created xsi:type="dcterms:W3CDTF">2018-06-04T09:40:25Z</dcterms:created>
  <dcterms:modified xsi:type="dcterms:W3CDTF">2022-06-22T16:27:36Z</dcterms:modified>
</cp:coreProperties>
</file>