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3 SLT &amp; Governors\Resources Governors\2021-22\2021_10_15\"/>
    </mc:Choice>
  </mc:AlternateContent>
  <bookViews>
    <workbookView xWindow="0" yWindow="0" windowWidth="24000" windowHeight="9585" activeTab="1"/>
  </bookViews>
  <sheets>
    <sheet name="Summary" sheetId="2" r:id="rId1"/>
    <sheet name="Income" sheetId="3" r:id="rId2"/>
    <sheet name="Expenditure" sheetId="4" r:id="rId3"/>
    <sheet name="Pupil Numbers" sheetId="5" r:id="rId4"/>
    <sheet name="Notes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F9" i="4"/>
  <c r="G9" i="4"/>
  <c r="H9" i="4"/>
  <c r="D9" i="4"/>
  <c r="H78" i="4" l="1"/>
  <c r="H31" i="2" s="1"/>
  <c r="G78" i="4"/>
  <c r="G31" i="2" s="1"/>
  <c r="F78" i="4"/>
  <c r="F31" i="2" s="1"/>
  <c r="E78" i="4"/>
  <c r="E31" i="2" s="1"/>
  <c r="D78" i="4"/>
  <c r="C78" i="4"/>
  <c r="C31" i="2" s="1"/>
  <c r="C82" i="4"/>
  <c r="D82" i="4"/>
  <c r="D32" i="2" s="1"/>
  <c r="E82" i="4"/>
  <c r="E32" i="2" s="1"/>
  <c r="F82" i="4"/>
  <c r="F32" i="2" s="1"/>
  <c r="G82" i="4"/>
  <c r="G32" i="2" s="1"/>
  <c r="H82" i="4"/>
  <c r="H86" i="4"/>
  <c r="H33" i="2" s="1"/>
  <c r="G86" i="4"/>
  <c r="G33" i="2" s="1"/>
  <c r="F86" i="4"/>
  <c r="F33" i="2" s="1"/>
  <c r="E86" i="4"/>
  <c r="E33" i="2" s="1"/>
  <c r="D86" i="4"/>
  <c r="D33" i="2" s="1"/>
  <c r="C86" i="4"/>
  <c r="C33" i="2" s="1"/>
  <c r="C32" i="2"/>
  <c r="D31" i="2" l="1"/>
  <c r="H32" i="2"/>
  <c r="D27" i="3"/>
  <c r="C27" i="3"/>
  <c r="C37" i="3" l="1"/>
  <c r="D37" i="3"/>
  <c r="F37" i="3"/>
  <c r="G37" i="3"/>
  <c r="H37" i="3"/>
  <c r="E37" i="3"/>
  <c r="H14" i="3"/>
  <c r="G14" i="3"/>
  <c r="F14" i="3"/>
  <c r="E14" i="3"/>
  <c r="D14" i="3"/>
  <c r="C14" i="3"/>
  <c r="H63" i="4" l="1"/>
  <c r="G63" i="4"/>
  <c r="F63" i="4"/>
  <c r="E63" i="4" l="1"/>
  <c r="D63" i="4"/>
  <c r="C63" i="4"/>
  <c r="H74" i="4" l="1"/>
  <c r="G74" i="4" l="1"/>
  <c r="F74" i="4"/>
  <c r="D44" i="2" l="1"/>
  <c r="D45" i="2"/>
  <c r="C45" i="2"/>
  <c r="C44" i="2"/>
  <c r="C46" i="2" l="1"/>
  <c r="D46" i="2"/>
  <c r="E27" i="3"/>
  <c r="E11" i="2" s="1"/>
  <c r="F27" i="3"/>
  <c r="F11" i="2" s="1"/>
  <c r="G27" i="3"/>
  <c r="G11" i="2" s="1"/>
  <c r="H27" i="3"/>
  <c r="H11" i="2" s="1"/>
  <c r="E33" i="3"/>
  <c r="F33" i="3"/>
  <c r="G33" i="3"/>
  <c r="H33" i="3"/>
  <c r="H12" i="2" s="1"/>
  <c r="D50" i="3"/>
  <c r="E50" i="3"/>
  <c r="E14" i="2" s="1"/>
  <c r="F50" i="3"/>
  <c r="F14" i="2" s="1"/>
  <c r="G50" i="3"/>
  <c r="G14" i="2" s="1"/>
  <c r="H50" i="3"/>
  <c r="H14" i="2" s="1"/>
  <c r="D9" i="3"/>
  <c r="C9" i="3"/>
  <c r="H92" i="4"/>
  <c r="H34" i="2" s="1"/>
  <c r="H37" i="2" s="1"/>
  <c r="G92" i="4"/>
  <c r="G34" i="2" s="1"/>
  <c r="G37" i="2" s="1"/>
  <c r="F92" i="4"/>
  <c r="F34" i="2" s="1"/>
  <c r="F37" i="2" s="1"/>
  <c r="E92" i="4"/>
  <c r="E34" i="2" s="1"/>
  <c r="E37" i="2" s="1"/>
  <c r="D92" i="4"/>
  <c r="C92" i="4"/>
  <c r="H56" i="3"/>
  <c r="H15" i="2" s="1"/>
  <c r="H18" i="2" s="1"/>
  <c r="G56" i="3"/>
  <c r="G15" i="2" s="1"/>
  <c r="G18" i="2" s="1"/>
  <c r="F56" i="3"/>
  <c r="F15" i="2" s="1"/>
  <c r="F18" i="2" s="1"/>
  <c r="E56" i="3"/>
  <c r="E15" i="2" s="1"/>
  <c r="E18" i="2" s="1"/>
  <c r="D56" i="3"/>
  <c r="D15" i="2" s="1"/>
  <c r="D18" i="2" s="1"/>
  <c r="C56" i="3"/>
  <c r="G12" i="2" l="1"/>
  <c r="F12" i="2"/>
  <c r="E12" i="2"/>
  <c r="C15" i="2"/>
  <c r="C18" i="2" s="1"/>
  <c r="D34" i="2"/>
  <c r="C34" i="2"/>
  <c r="C37" i="2" s="1"/>
  <c r="G42" i="2"/>
  <c r="H42" i="2"/>
  <c r="E42" i="2"/>
  <c r="F42" i="2"/>
  <c r="E74" i="4"/>
  <c r="E30" i="2" s="1"/>
  <c r="D74" i="4"/>
  <c r="C74" i="4"/>
  <c r="D37" i="2" l="1"/>
  <c r="D42" i="2" s="1"/>
  <c r="D48" i="2" s="1"/>
  <c r="C42" i="2"/>
  <c r="C48" i="2" s="1"/>
  <c r="C50" i="3"/>
  <c r="E8" i="3" l="1"/>
  <c r="E45" i="2" s="1"/>
  <c r="E48" i="2" s="1"/>
  <c r="F45" i="2"/>
  <c r="F48" i="2" s="1"/>
  <c r="H20" i="4"/>
  <c r="H24" i="2" s="1"/>
  <c r="G20" i="4"/>
  <c r="G24" i="2" s="1"/>
  <c r="F20" i="4"/>
  <c r="F24" i="2" s="1"/>
  <c r="E20" i="4"/>
  <c r="E24" i="2" s="1"/>
  <c r="D20" i="4"/>
  <c r="C20" i="4"/>
  <c r="G45" i="2" l="1"/>
  <c r="G48" i="2" s="1"/>
  <c r="H45" i="2" s="1"/>
  <c r="H48" i="2" s="1"/>
  <c r="E13" i="2"/>
  <c r="F13" i="2"/>
  <c r="G13" i="2"/>
  <c r="H13" i="2"/>
  <c r="E67" i="4" l="1"/>
  <c r="E29" i="2" s="1"/>
  <c r="F67" i="4"/>
  <c r="F29" i="2" s="1"/>
  <c r="G67" i="4"/>
  <c r="G29" i="2" s="1"/>
  <c r="H67" i="4"/>
  <c r="H29" i="2" s="1"/>
  <c r="E28" i="2"/>
  <c r="F28" i="2"/>
  <c r="G28" i="2"/>
  <c r="H28" i="2"/>
  <c r="F30" i="2"/>
  <c r="G30" i="2"/>
  <c r="H30" i="2"/>
  <c r="E43" i="4" l="1"/>
  <c r="F43" i="4"/>
  <c r="G43" i="4"/>
  <c r="H43" i="4"/>
  <c r="E36" i="4"/>
  <c r="E26" i="2" s="1"/>
  <c r="F36" i="4"/>
  <c r="F26" i="2" s="1"/>
  <c r="G36" i="4"/>
  <c r="G26" i="2" s="1"/>
  <c r="H36" i="4"/>
  <c r="H26" i="2" s="1"/>
  <c r="H27" i="2" l="1"/>
  <c r="G27" i="2"/>
  <c r="F27" i="2"/>
  <c r="E27" i="2"/>
  <c r="E22" i="2"/>
  <c r="G22" i="2"/>
  <c r="H22" i="2"/>
  <c r="F22" i="2"/>
  <c r="E29" i="4"/>
  <c r="E25" i="2" s="1"/>
  <c r="F29" i="4"/>
  <c r="F25" i="2" s="1"/>
  <c r="G29" i="4"/>
  <c r="G25" i="2" s="1"/>
  <c r="H29" i="4"/>
  <c r="H25" i="2" s="1"/>
  <c r="E13" i="4"/>
  <c r="E23" i="2" s="1"/>
  <c r="F13" i="4"/>
  <c r="F23" i="2" s="1"/>
  <c r="G13" i="4"/>
  <c r="G23" i="2" s="1"/>
  <c r="H13" i="4"/>
  <c r="H23" i="2" s="1"/>
  <c r="D43" i="4"/>
  <c r="D29" i="4"/>
  <c r="D36" i="4"/>
  <c r="D67" i="4"/>
  <c r="D13" i="4"/>
  <c r="E94" i="4" l="1"/>
  <c r="D94" i="4"/>
  <c r="F94" i="4"/>
  <c r="G94" i="4"/>
  <c r="H94" i="4"/>
  <c r="E36" i="2"/>
  <c r="E38" i="2" s="1"/>
  <c r="G36" i="2"/>
  <c r="G38" i="2" s="1"/>
  <c r="F36" i="2"/>
  <c r="F38" i="2" s="1"/>
  <c r="H36" i="2"/>
  <c r="H38" i="2" s="1"/>
  <c r="C67" i="4"/>
  <c r="C43" i="4"/>
  <c r="C36" i="4"/>
  <c r="C29" i="4"/>
  <c r="C13" i="4"/>
  <c r="C9" i="4"/>
  <c r="C94" i="4" l="1"/>
  <c r="D14" i="2"/>
  <c r="C13" i="2"/>
  <c r="D33" i="3"/>
  <c r="D12" i="2" s="1"/>
  <c r="C33" i="3"/>
  <c r="C12" i="2" s="1"/>
  <c r="D11" i="2"/>
  <c r="C11" i="2"/>
  <c r="E58" i="3"/>
  <c r="F58" i="3"/>
  <c r="G58" i="3"/>
  <c r="D22" i="2"/>
  <c r="D23" i="2"/>
  <c r="D24" i="2"/>
  <c r="D25" i="2"/>
  <c r="D26" i="2"/>
  <c r="D27" i="2"/>
  <c r="D28" i="2"/>
  <c r="D29" i="2"/>
  <c r="D30" i="2"/>
  <c r="C30" i="2"/>
  <c r="C29" i="2"/>
  <c r="C28" i="2"/>
  <c r="C27" i="2"/>
  <c r="C26" i="2"/>
  <c r="C25" i="2"/>
  <c r="C24" i="2"/>
  <c r="C23" i="2"/>
  <c r="C22" i="2"/>
  <c r="D13" i="2"/>
  <c r="C14" i="2"/>
  <c r="C36" i="2" l="1"/>
  <c r="C38" i="2" s="1"/>
  <c r="D36" i="2"/>
  <c r="C58" i="3"/>
  <c r="D58" i="3"/>
  <c r="E10" i="2"/>
  <c r="D10" i="2"/>
  <c r="D17" i="2" s="1"/>
  <c r="D19" i="2" s="1"/>
  <c r="H10" i="2"/>
  <c r="H17" i="2" s="1"/>
  <c r="H19" i="2" s="1"/>
  <c r="H58" i="3"/>
  <c r="G10" i="2"/>
  <c r="G17" i="2" s="1"/>
  <c r="G19" i="2" s="1"/>
  <c r="F10" i="2"/>
  <c r="C10" i="2"/>
  <c r="E17" i="2" l="1"/>
  <c r="E19" i="2" s="1"/>
  <c r="C17" i="2"/>
  <c r="C19" i="2" s="1"/>
  <c r="F17" i="2"/>
  <c r="F19" i="2" s="1"/>
  <c r="D38" i="2"/>
  <c r="D41" i="2"/>
  <c r="G41" i="2"/>
  <c r="H41" i="2"/>
  <c r="E41" i="2" l="1"/>
  <c r="E43" i="2" s="1"/>
  <c r="F41" i="2"/>
  <c r="F43" i="2" s="1"/>
  <c r="C41" i="2"/>
  <c r="D47" i="2"/>
  <c r="E7" i="3" s="1"/>
  <c r="D43" i="2"/>
  <c r="H43" i="2"/>
  <c r="G43" i="2"/>
  <c r="D18" i="5"/>
  <c r="E18" i="5"/>
  <c r="F18" i="5"/>
  <c r="G18" i="5"/>
  <c r="C18" i="5"/>
  <c r="D14" i="5"/>
  <c r="E14" i="5"/>
  <c r="F14" i="5"/>
  <c r="G14" i="5"/>
  <c r="C14" i="5"/>
  <c r="D10" i="5"/>
  <c r="E10" i="5"/>
  <c r="F10" i="5"/>
  <c r="G10" i="5"/>
  <c r="C10" i="5"/>
  <c r="C47" i="2" l="1"/>
  <c r="C49" i="2" s="1"/>
  <c r="C43" i="2"/>
  <c r="D49" i="2"/>
  <c r="G20" i="5"/>
  <c r="H7" i="2" s="1"/>
  <c r="D20" i="5"/>
  <c r="E7" i="2" s="1"/>
  <c r="F20" i="5"/>
  <c r="G7" i="2" s="1"/>
  <c r="E20" i="5"/>
  <c r="F7" i="2" s="1"/>
  <c r="C20" i="5"/>
  <c r="C7" i="2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E44" i="2" l="1"/>
  <c r="E9" i="3"/>
  <c r="D7" i="2"/>
  <c r="E46" i="2" l="1"/>
  <c r="E47" i="2"/>
  <c r="F7" i="3" s="1"/>
  <c r="E49" i="2" l="1"/>
  <c r="F44" i="2" l="1"/>
  <c r="F9" i="3"/>
  <c r="F46" i="2" l="1"/>
  <c r="F47" i="2"/>
  <c r="G7" i="3" s="1"/>
  <c r="F49" i="2" l="1"/>
  <c r="G44" i="2" l="1"/>
  <c r="G9" i="3"/>
  <c r="G46" i="2" l="1"/>
  <c r="G47" i="2"/>
  <c r="H7" i="3" s="1"/>
  <c r="G49" i="2" l="1"/>
  <c r="H44" i="2" l="1"/>
  <c r="H9" i="3"/>
  <c r="H46" i="2" l="1"/>
  <c r="H47" i="2"/>
  <c r="H49" i="2" s="1"/>
</calcChain>
</file>

<file path=xl/sharedStrings.xml><?xml version="1.0" encoding="utf-8"?>
<sst xmlns="http://schemas.openxmlformats.org/spreadsheetml/2006/main" count="235" uniqueCount="168">
  <si>
    <t>Shenfield High School</t>
  </si>
  <si>
    <t>INCOME</t>
  </si>
  <si>
    <t>2021-22</t>
  </si>
  <si>
    <t>Notes</t>
  </si>
  <si>
    <t xml:space="preserve">Sub Total </t>
  </si>
  <si>
    <t>ESFA General Annual Grant</t>
  </si>
  <si>
    <t>Pupil premium</t>
  </si>
  <si>
    <t>Other ESFA Grants</t>
  </si>
  <si>
    <t>Other Government Grants</t>
  </si>
  <si>
    <t>Other Restricted Income</t>
  </si>
  <si>
    <t>Other Unrestricted Income</t>
  </si>
  <si>
    <t>Sixth form funding 16-19 allocation</t>
  </si>
  <si>
    <t>Rates</t>
  </si>
  <si>
    <t>LA high needs (SEN)</t>
  </si>
  <si>
    <t>School games - SGO salary income</t>
  </si>
  <si>
    <t>Donations</t>
  </si>
  <si>
    <t>Bank interest</t>
  </si>
  <si>
    <t>Lettings</t>
  </si>
  <si>
    <t>Sports centre income</t>
  </si>
  <si>
    <t>Astro income</t>
  </si>
  <si>
    <t>Other staff income\re-imbursement</t>
  </si>
  <si>
    <t>Other departmental income</t>
  </si>
  <si>
    <t>School operational income\re-imbursement</t>
  </si>
  <si>
    <t>Expenditure</t>
  </si>
  <si>
    <t>Salaries: Teaching Staff</t>
  </si>
  <si>
    <t>Salaries: Support Staff</t>
  </si>
  <si>
    <t>Other Staff Costs</t>
  </si>
  <si>
    <t>Maintenance of Premises</t>
  </si>
  <si>
    <t>Other Occupancy Costs</t>
  </si>
  <si>
    <t>Educational Support, Supplies &amp; Services</t>
  </si>
  <si>
    <t>Other Support, Supplies &amp; Services</t>
  </si>
  <si>
    <t>Technology Maintenance costs</t>
  </si>
  <si>
    <t>Support Staff</t>
  </si>
  <si>
    <t>Staff training</t>
  </si>
  <si>
    <t>Other staff costs</t>
  </si>
  <si>
    <t>Staff recruitment</t>
  </si>
  <si>
    <t>Supply</t>
  </si>
  <si>
    <t>Buildings maintenance</t>
  </si>
  <si>
    <t>Astro expenditure</t>
  </si>
  <si>
    <t>Astro sinking fund contribution</t>
  </si>
  <si>
    <t>Sports Centre</t>
  </si>
  <si>
    <t>Grounds maintenance</t>
  </si>
  <si>
    <t>Swimming pool maintenance</t>
  </si>
  <si>
    <t>Cleaning</t>
  </si>
  <si>
    <t>Energy</t>
  </si>
  <si>
    <t>Water</t>
  </si>
  <si>
    <t>Insurance</t>
  </si>
  <si>
    <t>Curriculum Department Budgets</t>
  </si>
  <si>
    <t>Other Educational Department Budgets</t>
  </si>
  <si>
    <t>Exam Costs</t>
  </si>
  <si>
    <t>Communictaions</t>
  </si>
  <si>
    <t>Office expenses</t>
  </si>
  <si>
    <t>Postage</t>
  </si>
  <si>
    <t>Professional fees</t>
  </si>
  <si>
    <t>Licences &amp; subscriptions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</si>
  <si>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</si>
  <si>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</si>
  <si>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</si>
  <si>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</si>
  <si>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</si>
  <si>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</si>
  <si>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</si>
  <si>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</si>
  <si>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Research</t>
  </si>
  <si>
    <t>IT Maintenance</t>
  </si>
  <si>
    <t>Comms maintenance</t>
  </si>
  <si>
    <t>Salix loan repayments</t>
  </si>
  <si>
    <t>Irrecoverable VAT</t>
  </si>
  <si>
    <r>
      <t xml:space="preserve">Pupil Support Services </t>
    </r>
    <r>
      <rPr>
        <sz val="10"/>
        <color theme="1"/>
        <rFont val="Tahoma"/>
        <family val="2"/>
      </rPr>
      <t>(inc. LAC, FSM &amp; Bursary)</t>
    </r>
  </si>
  <si>
    <t>Toatl Expenditure</t>
  </si>
  <si>
    <t>2022-23</t>
  </si>
  <si>
    <t>KS3</t>
  </si>
  <si>
    <t>KS3 Total</t>
  </si>
  <si>
    <t>KS4</t>
  </si>
  <si>
    <t>KS4 Total</t>
  </si>
  <si>
    <t>Sixth Form</t>
  </si>
  <si>
    <t>Sixth Form Total</t>
  </si>
  <si>
    <t>Total Pupils</t>
  </si>
  <si>
    <t>Year 7</t>
  </si>
  <si>
    <t>Year 8</t>
  </si>
  <si>
    <t>Year 9</t>
  </si>
  <si>
    <t>Year 10</t>
  </si>
  <si>
    <t>Year 11</t>
  </si>
  <si>
    <t>Year 12</t>
  </si>
  <si>
    <t>Year 13</t>
  </si>
  <si>
    <t>Income</t>
  </si>
  <si>
    <t>Total Income</t>
  </si>
  <si>
    <t>Salaries - Teaching Staff</t>
  </si>
  <si>
    <t>Salaries - Support Staff</t>
  </si>
  <si>
    <t>Technology Maintenance Costs</t>
  </si>
  <si>
    <t>Total Expenditure</t>
  </si>
  <si>
    <t>Pupil Exclusion</t>
  </si>
  <si>
    <t>LA Essex LAC</t>
  </si>
  <si>
    <t>CIF Loan Repay</t>
  </si>
  <si>
    <t>2023-24</t>
  </si>
  <si>
    <t>Capital carry forward</t>
  </si>
  <si>
    <t>Capital Income</t>
  </si>
  <si>
    <t>School improvement - DFC</t>
  </si>
  <si>
    <t>FSM Staff - Pabulum Catering</t>
  </si>
  <si>
    <t>Capital Expenditure</t>
  </si>
  <si>
    <t>CIF project 1 - Fire Safety</t>
  </si>
  <si>
    <t>Capital expenditure</t>
  </si>
  <si>
    <t>Total Surplus/Deficit - in year</t>
  </si>
  <si>
    <t>Total Brought forward (previous year)</t>
  </si>
  <si>
    <t xml:space="preserve">Total Carry forward </t>
  </si>
  <si>
    <t>Revenue surplus/deficit - in year</t>
  </si>
  <si>
    <t>Capital surplus/deficit - in year</t>
  </si>
  <si>
    <t>Capital brought forward (previous year)</t>
  </si>
  <si>
    <t>Revenue Income</t>
  </si>
  <si>
    <t>Revenue Expenditure</t>
  </si>
  <si>
    <t>Revenue reserves carry forward</t>
  </si>
  <si>
    <t>Reserves brought forward (previous year revenue)</t>
  </si>
  <si>
    <r>
      <t xml:space="preserve">Total Income </t>
    </r>
    <r>
      <rPr>
        <sz val="10"/>
        <color theme="1"/>
        <rFont val="Tahoma"/>
        <family val="2"/>
      </rPr>
      <t>(excluding reserves &amp; capital C/F)</t>
    </r>
  </si>
  <si>
    <t>Reserves &amp; Capital Brought Forward</t>
  </si>
  <si>
    <t>Capital reserves carry forward</t>
  </si>
  <si>
    <t>Staff Room Fund</t>
  </si>
  <si>
    <t>Productions Maintenance</t>
  </si>
  <si>
    <t>2024-25</t>
  </si>
  <si>
    <t>Post LAC</t>
  </si>
  <si>
    <t>Catering Maintenance</t>
  </si>
  <si>
    <t>Budget Forecast Plan Notes</t>
  </si>
  <si>
    <t>Carry Forward - Revenue</t>
  </si>
  <si>
    <t>SLAIX PSDS</t>
  </si>
  <si>
    <t>PSDS</t>
  </si>
  <si>
    <t>Revnue to Capital Transfer</t>
  </si>
  <si>
    <t xml:space="preserve">Other authorities income LAC\SEN </t>
  </si>
  <si>
    <t>Pupil Numbers on roll</t>
  </si>
  <si>
    <t>PUPIL NUMBERS on roll</t>
  </si>
  <si>
    <r>
      <t xml:space="preserve">Other Expenditure </t>
    </r>
    <r>
      <rPr>
        <b/>
        <sz val="8"/>
        <rFont val="Tahoma"/>
        <family val="2"/>
      </rPr>
      <t>(inc. Trips, loans, transfers between funds and cost centres)</t>
    </r>
  </si>
  <si>
    <r>
      <t>Other Expenditure</t>
    </r>
    <r>
      <rPr>
        <sz val="8"/>
        <color theme="1"/>
        <rFont val="Tahoma"/>
        <family val="2"/>
      </rPr>
      <t xml:space="preserve"> </t>
    </r>
  </si>
  <si>
    <t>Astro sinking funds unspent in year</t>
  </si>
  <si>
    <t>Revenue funds carried forward</t>
  </si>
  <si>
    <t>Unspent Astro Sinking fund in year retained in reserves</t>
  </si>
  <si>
    <t>Pupil Premium transfers to other cost centres</t>
  </si>
  <si>
    <t>Pupil Premium - Cost centre transfers</t>
  </si>
  <si>
    <t>Revenue Funds Brought Forward</t>
  </si>
  <si>
    <t>Capital Funds Brought Forward</t>
  </si>
  <si>
    <t>Capital Funds carried Forward</t>
  </si>
  <si>
    <t>2021-22 Budget</t>
  </si>
  <si>
    <t>2021-22 Updated</t>
  </si>
  <si>
    <t>2025-26</t>
  </si>
  <si>
    <t>5 Year Forecast: Pupil Numbers Sept 2021</t>
  </si>
  <si>
    <t>Teachers Pay Grant (6th form only)</t>
  </si>
  <si>
    <t>Teachers Pension Grant (6th form only)</t>
  </si>
  <si>
    <t>Recovery grant</t>
  </si>
  <si>
    <t>School-led tuition grant</t>
  </si>
  <si>
    <t>6th form tuition grant</t>
  </si>
  <si>
    <t xml:space="preserve">CIF Project 1 </t>
  </si>
  <si>
    <t>CIF Project 2</t>
  </si>
  <si>
    <t>Teachering Staff</t>
  </si>
  <si>
    <r>
      <t xml:space="preserve">Pupil Premium </t>
    </r>
    <r>
      <rPr>
        <sz val="10"/>
        <color theme="1"/>
        <rFont val="Tahoma"/>
        <family val="2"/>
      </rPr>
      <t>(inc recovery grant)</t>
    </r>
  </si>
  <si>
    <r>
      <t xml:space="preserve">TR coded cost centres </t>
    </r>
    <r>
      <rPr>
        <sz val="10"/>
        <color theme="1"/>
        <rFont val="Tahoma"/>
        <family val="2"/>
      </rPr>
      <t>(sportscamp, trips etc.)</t>
    </r>
  </si>
  <si>
    <t>Recovery Grant - Cost centre transfers</t>
  </si>
  <si>
    <t>Transfer of funds to Astro sinking fund</t>
  </si>
  <si>
    <t>Pay review Oct 2021</t>
  </si>
  <si>
    <t>Possible savings</t>
  </si>
  <si>
    <t>Teachers Pay freeze 2021 then 2% Year 2-3 and 1% year 4-5</t>
  </si>
  <si>
    <t xml:space="preserve">Support 2.75% April 2022, 2023, and 2024, then year 4-5 as per 2024 </t>
  </si>
  <si>
    <t>Cleaning costs increased 5% each year to year 3</t>
  </si>
  <si>
    <t>Energy costs increased for 2021-22 then 22-23 10% on original budget and 10% increase to year 3</t>
  </si>
  <si>
    <t>Approx 10% increase to curriculum budgets to year 2</t>
  </si>
  <si>
    <t>Approx 10% increase to curriculum and student support budgets each year</t>
  </si>
  <si>
    <t>*Expected vairances as per latest Budget Position Report in 2021-22 updated column*</t>
  </si>
  <si>
    <t>1% increase AWPU model</t>
  </si>
  <si>
    <t>5 Year Forecast: Summary Sept 2021 MODEL 1</t>
  </si>
  <si>
    <t>5 Year Forecast: Income Sept 2021 MODEL 1</t>
  </si>
  <si>
    <t>5 Year Forecast: Expenditure Sept 2021 MODEL 1</t>
  </si>
  <si>
    <t>ESFA - School budget share (GAG)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</si>
</sst>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"/>
  </numFmts>
  <fonts count="19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sz val="16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rgb="FFFF0000"/>
      <name val="Tahoma"/>
      <family val="2"/>
    </font>
    <font>
      <sz val="12"/>
      <name val="Tahoma"/>
      <family val="2"/>
    </font>
    <font>
      <i/>
      <sz val="12"/>
      <color theme="1"/>
      <name val="Tahoma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i/>
      <sz val="12"/>
      <name val="Tahoma"/>
      <family val="2"/>
    </font>
    <font>
      <i/>
      <sz val="9"/>
      <color theme="1"/>
      <name val="Tahoma"/>
      <family val="2"/>
    </font>
    <font>
      <i/>
      <sz val="8"/>
      <color theme="1"/>
      <name val="Tahoma"/>
      <family val="2"/>
    </font>
    <font>
      <sz val="11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1" fontId="4" fillId="2" borderId="0" xfId="0" applyNumberFormat="1" applyFont="1" applyFill="1" applyAlignment="1" applyProtection="1">
      <alignment wrapText="1"/>
    </xf>
    <xf numFmtId="1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  <protection locked="0"/>
    </xf>
    <xf numFmtId="1" fontId="6" fillId="2" borderId="0" xfId="0" applyNumberFormat="1" applyFont="1" applyFill="1" applyBorder="1" applyAlignment="1" applyProtection="1">
      <alignment horizontal="right" wrapText="1" shrinkToFit="1"/>
      <protection locked="0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/>
    </xf>
    <xf numFmtId="164" fontId="1" fillId="5" borderId="14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8" fillId="0" borderId="5" xfId="0" applyFont="1" applyBorder="1" applyAlignment="1">
      <alignment horizontal="right" vertical="top"/>
    </xf>
    <xf numFmtId="0" fontId="1" fillId="4" borderId="9" xfId="0" applyFont="1" applyFill="1" applyBorder="1" applyAlignment="1">
      <alignment vertical="top"/>
    </xf>
    <xf numFmtId="164" fontId="1" fillId="4" borderId="14" xfId="0" applyNumberFormat="1" applyFont="1" applyFill="1" applyBorder="1" applyAlignment="1">
      <alignment horizontal="right" vertical="top"/>
    </xf>
    <xf numFmtId="164" fontId="1" fillId="4" borderId="7" xfId="0" applyNumberFormat="1" applyFont="1" applyFill="1" applyBorder="1" applyAlignment="1">
      <alignment horizontal="right" vertical="top"/>
    </xf>
    <xf numFmtId="164" fontId="1" fillId="4" borderId="3" xfId="0" applyNumberFormat="1" applyFont="1" applyFill="1" applyBorder="1" applyAlignment="1">
      <alignment horizontal="right" vertical="top"/>
    </xf>
    <xf numFmtId="164" fontId="1" fillId="4" borderId="12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4" xfId="0" applyNumberFormat="1" applyFont="1" applyFill="1" applyBorder="1" applyAlignment="1">
      <alignment horizontal="right" vertical="top"/>
    </xf>
    <xf numFmtId="164" fontId="1" fillId="4" borderId="13" xfId="0" applyNumberFormat="1" applyFont="1" applyFill="1" applyBorder="1" applyAlignment="1">
      <alignment horizontal="right" vertical="top"/>
    </xf>
    <xf numFmtId="164" fontId="8" fillId="4" borderId="5" xfId="0" applyNumberFormat="1" applyFont="1" applyFill="1" applyBorder="1" applyAlignment="1">
      <alignment horizontal="right" vertical="top"/>
    </xf>
    <xf numFmtId="164" fontId="1" fillId="4" borderId="6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64" fontId="8" fillId="0" borderId="5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1" fontId="1" fillId="4" borderId="7" xfId="0" applyNumberFormat="1" applyFont="1" applyFill="1" applyBorder="1" applyAlignment="1">
      <alignment horizontal="right" vertical="top"/>
    </xf>
    <xf numFmtId="1" fontId="1" fillId="4" borderId="3" xfId="0" applyNumberFormat="1" applyFont="1" applyFill="1" applyBorder="1" applyAlignment="1">
      <alignment horizontal="right" vertical="top"/>
    </xf>
    <xf numFmtId="1" fontId="1" fillId="4" borderId="12" xfId="0" applyNumberFormat="1" applyFont="1" applyFill="1" applyBorder="1" applyAlignment="1">
      <alignment horizontal="right" vertical="top"/>
    </xf>
    <xf numFmtId="1" fontId="8" fillId="4" borderId="5" xfId="0" applyNumberFormat="1" applyFont="1" applyFill="1" applyBorder="1" applyAlignment="1">
      <alignment horizontal="right" vertical="top"/>
    </xf>
    <xf numFmtId="1" fontId="8" fillId="0" borderId="5" xfId="0" applyNumberFormat="1" applyFont="1" applyBorder="1" applyAlignment="1">
      <alignment horizontal="right" vertical="top"/>
    </xf>
    <xf numFmtId="0" fontId="1" fillId="4" borderId="17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164" fontId="1" fillId="4" borderId="24" xfId="0" applyNumberFormat="1" applyFont="1" applyFill="1" applyBorder="1" applyAlignment="1">
      <alignment horizontal="right" vertical="top"/>
    </xf>
    <xf numFmtId="164" fontId="1" fillId="4" borderId="21" xfId="0" applyNumberFormat="1" applyFont="1" applyFill="1" applyBorder="1" applyAlignment="1">
      <alignment horizontal="right" vertical="top"/>
    </xf>
    <xf numFmtId="164" fontId="1" fillId="4" borderId="25" xfId="0" applyNumberFormat="1" applyFont="1" applyFill="1" applyBorder="1" applyAlignment="1">
      <alignment horizontal="right" vertical="top"/>
    </xf>
    <xf numFmtId="164" fontId="1" fillId="4" borderId="26" xfId="0" applyNumberFormat="1" applyFont="1" applyFill="1" applyBorder="1" applyAlignment="1">
      <alignment horizontal="right" vertical="top"/>
    </xf>
    <xf numFmtId="164" fontId="1" fillId="4" borderId="27" xfId="0" applyNumberFormat="1" applyFont="1" applyFill="1" applyBorder="1" applyAlignment="1">
      <alignment horizontal="right" vertical="top"/>
    </xf>
    <xf numFmtId="0" fontId="7" fillId="0" borderId="0" xfId="0" applyFont="1"/>
    <xf numFmtId="0" fontId="7" fillId="0" borderId="5" xfId="0" applyFont="1" applyBorder="1"/>
    <xf numFmtId="0" fontId="7" fillId="2" borderId="0" xfId="0" applyFont="1" applyFill="1"/>
    <xf numFmtId="1" fontId="7" fillId="4" borderId="5" xfId="0" applyNumberFormat="1" applyFont="1" applyFill="1" applyBorder="1"/>
    <xf numFmtId="0" fontId="1" fillId="4" borderId="14" xfId="0" applyFont="1" applyFill="1" applyBorder="1"/>
    <xf numFmtId="164" fontId="1" fillId="4" borderId="14" xfId="0" applyNumberFormat="1" applyFont="1" applyFill="1" applyBorder="1"/>
    <xf numFmtId="0" fontId="1" fillId="4" borderId="10" xfId="0" applyFont="1" applyFill="1" applyBorder="1"/>
    <xf numFmtId="164" fontId="1" fillId="4" borderId="10" xfId="0" applyNumberFormat="1" applyFont="1" applyFill="1" applyBorder="1"/>
    <xf numFmtId="0" fontId="8" fillId="7" borderId="5" xfId="0" applyFont="1" applyFill="1" applyBorder="1" applyAlignment="1">
      <alignment horizontal="right"/>
    </xf>
    <xf numFmtId="164" fontId="8" fillId="4" borderId="5" xfId="0" applyNumberFormat="1" applyFont="1" applyFill="1" applyBorder="1"/>
    <xf numFmtId="164" fontId="8" fillId="4" borderId="6" xfId="0" applyNumberFormat="1" applyFont="1" applyFill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1" fillId="4" borderId="14" xfId="0" applyFont="1" applyFill="1" applyBorder="1" applyAlignment="1">
      <alignment vertical="top"/>
    </xf>
    <xf numFmtId="164" fontId="1" fillId="4" borderId="38" xfId="0" applyNumberFormat="1" applyFont="1" applyFill="1" applyBorder="1" applyAlignment="1">
      <alignment horizontal="right" vertical="top"/>
    </xf>
    <xf numFmtId="164" fontId="1" fillId="4" borderId="39" xfId="0" applyNumberFormat="1" applyFont="1" applyFill="1" applyBorder="1" applyAlignment="1">
      <alignment horizontal="right" vertical="top"/>
    </xf>
    <xf numFmtId="0" fontId="1" fillId="4" borderId="32" xfId="0" applyFont="1" applyFill="1" applyBorder="1"/>
    <xf numFmtId="0" fontId="1" fillId="2" borderId="0" xfId="0" applyFont="1" applyFill="1" applyBorder="1"/>
    <xf numFmtId="164" fontId="8" fillId="5" borderId="6" xfId="0" applyNumberFormat="1" applyFont="1" applyFill="1" applyBorder="1" applyAlignment="1">
      <alignment horizontal="right" vertical="top"/>
    </xf>
    <xf numFmtId="0" fontId="1" fillId="0" borderId="37" xfId="0" applyFont="1" applyBorder="1" applyAlignment="1">
      <alignment vertical="top"/>
    </xf>
    <xf numFmtId="164" fontId="1" fillId="5" borderId="21" xfId="0" applyNumberFormat="1" applyFont="1" applyFill="1" applyBorder="1" applyAlignment="1">
      <alignment horizontal="right" vertical="top"/>
    </xf>
    <xf numFmtId="0" fontId="1" fillId="5" borderId="14" xfId="0" applyFont="1" applyFill="1" applyBorder="1" applyAlignment="1">
      <alignment vertical="top"/>
    </xf>
    <xf numFmtId="164" fontId="1" fillId="4" borderId="35" xfId="0" applyNumberFormat="1" applyFont="1" applyFill="1" applyBorder="1"/>
    <xf numFmtId="0" fontId="1" fillId="8" borderId="11" xfId="0" applyFont="1" applyFill="1" applyBorder="1"/>
    <xf numFmtId="164" fontId="1" fillId="4" borderId="16" xfId="0" applyNumberFormat="1" applyFont="1" applyFill="1" applyBorder="1"/>
    <xf numFmtId="164" fontId="1" fillId="4" borderId="32" xfId="0" applyNumberFormat="1" applyFont="1" applyFill="1" applyBorder="1"/>
    <xf numFmtId="164" fontId="1" fillId="8" borderId="33" xfId="0" applyNumberFormat="1" applyFont="1" applyFill="1" applyBorder="1"/>
    <xf numFmtId="164" fontId="1" fillId="8" borderId="11" xfId="0" applyNumberFormat="1" applyFont="1" applyFill="1" applyBorder="1"/>
    <xf numFmtId="0" fontId="1" fillId="8" borderId="10" xfId="0" applyFont="1" applyFill="1" applyBorder="1" applyAlignment="1">
      <alignment vertical="top"/>
    </xf>
    <xf numFmtId="164" fontId="1" fillId="8" borderId="8" xfId="0" applyNumberFormat="1" applyFont="1" applyFill="1" applyBorder="1" applyAlignment="1">
      <alignment horizontal="right" vertical="top"/>
    </xf>
    <xf numFmtId="164" fontId="1" fillId="8" borderId="4" xfId="0" applyNumberFormat="1" applyFont="1" applyFill="1" applyBorder="1" applyAlignment="1">
      <alignment horizontal="right" vertical="top"/>
    </xf>
    <xf numFmtId="164" fontId="1" fillId="8" borderId="26" xfId="0" applyNumberFormat="1" applyFont="1" applyFill="1" applyBorder="1" applyAlignment="1">
      <alignment horizontal="right" vertical="top"/>
    </xf>
    <xf numFmtId="164" fontId="1" fillId="4" borderId="16" xfId="0" applyNumberFormat="1" applyFont="1" applyFill="1" applyBorder="1" applyAlignment="1">
      <alignment horizontal="right" vertical="top"/>
    </xf>
    <xf numFmtId="164" fontId="1" fillId="4" borderId="17" xfId="0" applyNumberFormat="1" applyFont="1" applyFill="1" applyBorder="1" applyAlignment="1">
      <alignment horizontal="right" vertical="top"/>
    </xf>
    <xf numFmtId="164" fontId="1" fillId="4" borderId="32" xfId="0" applyNumberFormat="1" applyFont="1" applyFill="1" applyBorder="1" applyAlignment="1">
      <alignment horizontal="right" vertical="top"/>
    </xf>
    <xf numFmtId="164" fontId="1" fillId="8" borderId="10" xfId="0" applyNumberFormat="1" applyFont="1" applyFill="1" applyBorder="1" applyAlignment="1">
      <alignment horizontal="right" vertical="top"/>
    </xf>
    <xf numFmtId="0" fontId="8" fillId="7" borderId="1" xfId="0" applyFont="1" applyFill="1" applyBorder="1"/>
    <xf numFmtId="0" fontId="1" fillId="8" borderId="14" xfId="0" applyFont="1" applyFill="1" applyBorder="1" applyAlignment="1">
      <alignment vertical="top"/>
    </xf>
    <xf numFmtId="164" fontId="1" fillId="8" borderId="16" xfId="0" applyNumberFormat="1" applyFont="1" applyFill="1" applyBorder="1" applyAlignment="1">
      <alignment horizontal="right" vertical="top"/>
    </xf>
    <xf numFmtId="164" fontId="8" fillId="8" borderId="5" xfId="0" applyNumberFormat="1" applyFont="1" applyFill="1" applyBorder="1" applyAlignment="1">
      <alignment horizontal="right" vertical="top"/>
    </xf>
    <xf numFmtId="164" fontId="8" fillId="8" borderId="6" xfId="0" applyNumberFormat="1" applyFont="1" applyFill="1" applyBorder="1" applyAlignment="1">
      <alignment horizontal="right" vertical="top"/>
    </xf>
    <xf numFmtId="0" fontId="1" fillId="8" borderId="9" xfId="0" applyFont="1" applyFill="1" applyBorder="1" applyAlignment="1">
      <alignment vertical="top"/>
    </xf>
    <xf numFmtId="164" fontId="1" fillId="8" borderId="17" xfId="0" applyNumberFormat="1" applyFont="1" applyFill="1" applyBorder="1" applyAlignment="1">
      <alignment horizontal="right" vertical="top"/>
    </xf>
    <xf numFmtId="164" fontId="1" fillId="8" borderId="32" xfId="0" applyNumberFormat="1" applyFont="1" applyFill="1" applyBorder="1" applyAlignment="1">
      <alignment horizontal="right" vertical="top"/>
    </xf>
    <xf numFmtId="0" fontId="8" fillId="2" borderId="0" xfId="0" applyFont="1" applyFill="1" applyBorder="1"/>
    <xf numFmtId="6" fontId="8" fillId="2" borderId="0" xfId="0" applyNumberFormat="1" applyFont="1" applyFill="1" applyBorder="1"/>
    <xf numFmtId="164" fontId="1" fillId="2" borderId="0" xfId="0" applyNumberFormat="1" applyFont="1" applyFill="1" applyBorder="1"/>
    <xf numFmtId="0" fontId="1" fillId="8" borderId="17" xfId="0" applyFont="1" applyFill="1" applyBorder="1" applyAlignment="1">
      <alignment vertical="top"/>
    </xf>
    <xf numFmtId="164" fontId="1" fillId="8" borderId="14" xfId="0" applyNumberFormat="1" applyFont="1" applyFill="1" applyBorder="1" applyAlignment="1">
      <alignment horizontal="right" vertical="top"/>
    </xf>
    <xf numFmtId="164" fontId="1" fillId="8" borderId="9" xfId="0" applyNumberFormat="1" applyFont="1" applyFill="1" applyBorder="1" applyAlignment="1">
      <alignment horizontal="right" vertical="top"/>
    </xf>
    <xf numFmtId="0" fontId="1" fillId="7" borderId="16" xfId="0" applyFont="1" applyFill="1" applyBorder="1"/>
    <xf numFmtId="0" fontId="1" fillId="7" borderId="41" xfId="0" applyFont="1" applyFill="1" applyBorder="1"/>
    <xf numFmtId="0" fontId="1" fillId="7" borderId="17" xfId="0" applyFont="1" applyFill="1" applyBorder="1"/>
    <xf numFmtId="0" fontId="1" fillId="4" borderId="14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right"/>
    </xf>
    <xf numFmtId="164" fontId="1" fillId="4" borderId="9" xfId="0" applyNumberFormat="1" applyFont="1" applyFill="1" applyBorder="1"/>
    <xf numFmtId="0" fontId="1" fillId="4" borderId="41" xfId="0" applyFont="1" applyFill="1" applyBorder="1"/>
    <xf numFmtId="0" fontId="1" fillId="8" borderId="33" xfId="0" applyFont="1" applyFill="1" applyBorder="1"/>
    <xf numFmtId="164" fontId="1" fillId="4" borderId="17" xfId="0" applyNumberFormat="1" applyFont="1" applyFill="1" applyBorder="1"/>
    <xf numFmtId="164" fontId="1" fillId="4" borderId="41" xfId="0" applyNumberFormat="1" applyFont="1" applyFill="1" applyBorder="1"/>
    <xf numFmtId="0" fontId="1" fillId="4" borderId="17" xfId="0" applyFont="1" applyFill="1" applyBorder="1"/>
    <xf numFmtId="164" fontId="1" fillId="4" borderId="28" xfId="0" applyNumberFormat="1" applyFont="1" applyFill="1" applyBorder="1" applyAlignment="1">
      <alignment horizontal="right" vertical="top"/>
    </xf>
    <xf numFmtId="38" fontId="1" fillId="4" borderId="14" xfId="0" applyNumberFormat="1" applyFont="1" applyFill="1" applyBorder="1"/>
    <xf numFmtId="38" fontId="1" fillId="8" borderId="35" xfId="0" applyNumberFormat="1" applyFont="1" applyFill="1" applyBorder="1"/>
    <xf numFmtId="38" fontId="8" fillId="4" borderId="5" xfId="0" applyNumberFormat="1" applyFont="1" applyFill="1" applyBorder="1"/>
    <xf numFmtId="38" fontId="1" fillId="5" borderId="9" xfId="0" applyNumberFormat="1" applyFont="1" applyFill="1" applyBorder="1"/>
    <xf numFmtId="38" fontId="8" fillId="5" borderId="5" xfId="0" applyNumberFormat="1" applyFont="1" applyFill="1" applyBorder="1"/>
    <xf numFmtId="38" fontId="1" fillId="4" borderId="9" xfId="0" applyNumberFormat="1" applyFont="1" applyFill="1" applyBorder="1"/>
    <xf numFmtId="164" fontId="11" fillId="4" borderId="7" xfId="0" applyNumberFormat="1" applyFont="1" applyFill="1" applyBorder="1" applyAlignment="1">
      <alignment horizontal="right" vertical="top"/>
    </xf>
    <xf numFmtId="164" fontId="11" fillId="4" borderId="21" xfId="0" applyNumberFormat="1" applyFont="1" applyFill="1" applyBorder="1" applyAlignment="1">
      <alignment horizontal="right" vertical="top"/>
    </xf>
    <xf numFmtId="164" fontId="11" fillId="4" borderId="38" xfId="0" applyNumberFormat="1" applyFont="1" applyFill="1" applyBorder="1" applyAlignment="1">
      <alignment horizontal="right" vertical="top"/>
    </xf>
    <xf numFmtId="164" fontId="11" fillId="4" borderId="25" xfId="0" applyNumberFormat="1" applyFont="1" applyFill="1" applyBorder="1" applyAlignment="1">
      <alignment horizontal="right" vertical="top"/>
    </xf>
    <xf numFmtId="164" fontId="11" fillId="4" borderId="3" xfId="0" applyNumberFormat="1" applyFont="1" applyFill="1" applyBorder="1" applyAlignment="1">
      <alignment horizontal="right" vertical="top"/>
    </xf>
    <xf numFmtId="164" fontId="11" fillId="4" borderId="20" xfId="0" applyNumberFormat="1" applyFont="1" applyFill="1" applyBorder="1" applyAlignment="1">
      <alignment horizontal="right" vertical="top"/>
    </xf>
    <xf numFmtId="164" fontId="11" fillId="4" borderId="22" xfId="0" applyNumberFormat="1" applyFont="1" applyFill="1" applyBorder="1" applyAlignment="1">
      <alignment horizontal="right" vertical="top"/>
    </xf>
    <xf numFmtId="164" fontId="11" fillId="4" borderId="36" xfId="0" applyNumberFormat="1" applyFont="1" applyFill="1" applyBorder="1" applyAlignment="1">
      <alignment horizontal="right" vertical="top"/>
    </xf>
    <xf numFmtId="164" fontId="11" fillId="4" borderId="23" xfId="0" applyNumberFormat="1" applyFont="1" applyFill="1" applyBorder="1" applyAlignment="1">
      <alignment horizontal="right" vertical="top"/>
    </xf>
    <xf numFmtId="164" fontId="11" fillId="4" borderId="8" xfId="0" applyNumberFormat="1" applyFont="1" applyFill="1" applyBorder="1" applyAlignment="1">
      <alignment horizontal="right" vertical="top"/>
    </xf>
    <xf numFmtId="164" fontId="6" fillId="4" borderId="5" xfId="0" applyNumberFormat="1" applyFont="1" applyFill="1" applyBorder="1" applyAlignment="1">
      <alignment horizontal="right" vertical="top"/>
    </xf>
    <xf numFmtId="164" fontId="11" fillId="4" borderId="43" xfId="0" applyNumberFormat="1" applyFont="1" applyFill="1" applyBorder="1" applyAlignment="1">
      <alignment horizontal="right" vertical="top"/>
    </xf>
    <xf numFmtId="164" fontId="1" fillId="4" borderId="44" xfId="0" applyNumberFormat="1" applyFont="1" applyFill="1" applyBorder="1" applyAlignment="1">
      <alignment horizontal="right" vertical="top"/>
    </xf>
    <xf numFmtId="164" fontId="1" fillId="4" borderId="45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164" fontId="1" fillId="4" borderId="46" xfId="0" applyNumberFormat="1" applyFont="1" applyFill="1" applyBorder="1" applyAlignment="1">
      <alignment horizontal="right" vertical="top"/>
    </xf>
    <xf numFmtId="0" fontId="1" fillId="4" borderId="34" xfId="0" applyFont="1" applyFill="1" applyBorder="1" applyAlignment="1">
      <alignment vertical="top"/>
    </xf>
    <xf numFmtId="164" fontId="11" fillId="4" borderId="44" xfId="0" applyNumberFormat="1" applyFont="1" applyFill="1" applyBorder="1" applyAlignment="1">
      <alignment horizontal="right" vertical="top"/>
    </xf>
    <xf numFmtId="0" fontId="8" fillId="0" borderId="18" xfId="0" applyFont="1" applyBorder="1" applyAlignment="1">
      <alignment horizontal="right" vertical="top"/>
    </xf>
    <xf numFmtId="164" fontId="11" fillId="4" borderId="31" xfId="0" applyNumberFormat="1" applyFont="1" applyFill="1" applyBorder="1" applyAlignment="1">
      <alignment horizontal="right" vertical="top"/>
    </xf>
    <xf numFmtId="164" fontId="11" fillId="4" borderId="47" xfId="0" applyNumberFormat="1" applyFont="1" applyFill="1" applyBorder="1" applyAlignment="1">
      <alignment horizontal="right" vertical="top"/>
    </xf>
    <xf numFmtId="164" fontId="8" fillId="4" borderId="1" xfId="0" applyNumberFormat="1" applyFont="1" applyFill="1" applyBorder="1" applyAlignment="1">
      <alignment horizontal="right" vertical="top"/>
    </xf>
    <xf numFmtId="164" fontId="8" fillId="4" borderId="48" xfId="0" applyNumberFormat="1" applyFont="1" applyFill="1" applyBorder="1" applyAlignment="1">
      <alignment horizontal="right" vertical="top"/>
    </xf>
    <xf numFmtId="164" fontId="8" fillId="4" borderId="49" xfId="0" applyNumberFormat="1" applyFont="1" applyFill="1" applyBorder="1" applyAlignment="1">
      <alignment horizontal="right" vertical="top"/>
    </xf>
    <xf numFmtId="164" fontId="11" fillId="4" borderId="12" xfId="0" applyNumberFormat="1" applyFont="1" applyFill="1" applyBorder="1" applyAlignment="1">
      <alignment horizontal="right" vertical="top"/>
    </xf>
    <xf numFmtId="164" fontId="1" fillId="4" borderId="10" xfId="0" applyNumberFormat="1" applyFont="1" applyFill="1" applyBorder="1" applyAlignment="1">
      <alignment horizontal="right" vertical="top"/>
    </xf>
    <xf numFmtId="164" fontId="1" fillId="4" borderId="50" xfId="0" applyNumberFormat="1" applyFont="1" applyFill="1" applyBorder="1" applyAlignment="1">
      <alignment horizontal="right" vertical="top"/>
    </xf>
    <xf numFmtId="164" fontId="1" fillId="4" borderId="51" xfId="0" applyNumberFormat="1" applyFont="1" applyFill="1" applyBorder="1" applyAlignment="1">
      <alignment horizontal="right" vertical="top"/>
    </xf>
    <xf numFmtId="164" fontId="11" fillId="5" borderId="31" xfId="0" applyNumberFormat="1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vertical="top"/>
    </xf>
    <xf numFmtId="0" fontId="12" fillId="8" borderId="10" xfId="0" applyFont="1" applyFill="1" applyBorder="1" applyAlignment="1">
      <alignment vertical="top"/>
    </xf>
    <xf numFmtId="0" fontId="7" fillId="0" borderId="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top"/>
    </xf>
    <xf numFmtId="0" fontId="1" fillId="4" borderId="28" xfId="0" applyFont="1" applyFill="1" applyBorder="1" applyAlignment="1">
      <alignment vertical="top"/>
    </xf>
    <xf numFmtId="0" fontId="7" fillId="7" borderId="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vertical="top"/>
    </xf>
    <xf numFmtId="164" fontId="11" fillId="8" borderId="20" xfId="0" applyNumberFormat="1" applyFont="1" applyFill="1" applyBorder="1" applyAlignment="1">
      <alignment horizontal="right" vertical="top"/>
    </xf>
    <xf numFmtId="164" fontId="1" fillId="8" borderId="21" xfId="0" applyNumberFormat="1" applyFont="1" applyFill="1" applyBorder="1" applyAlignment="1">
      <alignment horizontal="right" vertical="top"/>
    </xf>
    <xf numFmtId="164" fontId="1" fillId="8" borderId="25" xfId="0" applyNumberFormat="1" applyFont="1" applyFill="1" applyBorder="1" applyAlignment="1">
      <alignment horizontal="right" vertical="top"/>
    </xf>
    <xf numFmtId="164" fontId="11" fillId="8" borderId="22" xfId="0" applyNumberFormat="1" applyFont="1" applyFill="1" applyBorder="1" applyAlignment="1">
      <alignment horizontal="right" vertical="top"/>
    </xf>
    <xf numFmtId="164" fontId="11" fillId="8" borderId="23" xfId="0" applyNumberFormat="1" applyFont="1" applyFill="1" applyBorder="1" applyAlignment="1">
      <alignment horizontal="right" vertical="top"/>
    </xf>
    <xf numFmtId="164" fontId="1" fillId="8" borderId="24" xfId="0" applyNumberFormat="1" applyFont="1" applyFill="1" applyBorder="1" applyAlignment="1">
      <alignment horizontal="right" vertical="top"/>
    </xf>
    <xf numFmtId="164" fontId="1" fillId="8" borderId="27" xfId="0" applyNumberFormat="1" applyFont="1" applyFill="1" applyBorder="1" applyAlignment="1">
      <alignment horizontal="right" vertical="top"/>
    </xf>
    <xf numFmtId="0" fontId="1" fillId="4" borderId="32" xfId="0" applyFont="1" applyFill="1" applyBorder="1" applyAlignment="1">
      <alignment vertical="top"/>
    </xf>
    <xf numFmtId="164" fontId="11" fillId="4" borderId="4" xfId="0" applyNumberFormat="1" applyFont="1" applyFill="1" applyBorder="1" applyAlignment="1">
      <alignment horizontal="right" vertical="top"/>
    </xf>
    <xf numFmtId="164" fontId="11" fillId="4" borderId="26" xfId="0" applyNumberFormat="1" applyFont="1" applyFill="1" applyBorder="1" applyAlignment="1">
      <alignment horizontal="right" vertical="top"/>
    </xf>
    <xf numFmtId="0" fontId="1" fillId="4" borderId="16" xfId="0" applyFont="1" applyFill="1" applyBorder="1" applyAlignment="1">
      <alignment vertical="top"/>
    </xf>
    <xf numFmtId="0" fontId="1" fillId="4" borderId="33" xfId="0" applyFont="1" applyFill="1" applyBorder="1" applyAlignment="1">
      <alignment vertical="top"/>
    </xf>
    <xf numFmtId="164" fontId="11" fillId="8" borderId="43" xfId="0" applyNumberFormat="1" applyFont="1" applyFill="1" applyBorder="1" applyAlignment="1">
      <alignment horizontal="right" vertical="top"/>
    </xf>
    <xf numFmtId="164" fontId="1" fillId="8" borderId="44" xfId="0" applyNumberFormat="1" applyFont="1" applyFill="1" applyBorder="1" applyAlignment="1">
      <alignment horizontal="right" vertical="top"/>
    </xf>
    <xf numFmtId="164" fontId="1" fillId="8" borderId="45" xfId="0" applyNumberFormat="1" applyFont="1" applyFill="1" applyBorder="1" applyAlignment="1">
      <alignment horizontal="right" vertical="top"/>
    </xf>
    <xf numFmtId="0" fontId="1" fillId="4" borderId="35" xfId="0" applyFont="1" applyFill="1" applyBorder="1"/>
    <xf numFmtId="164" fontId="1" fillId="8" borderId="41" xfId="0" applyNumberFormat="1" applyFont="1" applyFill="1" applyBorder="1"/>
    <xf numFmtId="0" fontId="12" fillId="4" borderId="35" xfId="0" applyFont="1" applyFill="1" applyBorder="1"/>
    <xf numFmtId="0" fontId="12" fillId="8" borderId="35" xfId="0" applyFont="1" applyFill="1" applyBorder="1"/>
    <xf numFmtId="164" fontId="1" fillId="8" borderId="11" xfId="0" applyNumberFormat="1" applyFont="1" applyFill="1" applyBorder="1" applyAlignment="1">
      <alignment horizontal="right" vertical="top"/>
    </xf>
    <xf numFmtId="164" fontId="10" fillId="4" borderId="9" xfId="0" applyNumberFormat="1" applyFont="1" applyFill="1" applyBorder="1" applyAlignment="1">
      <alignment horizontal="right" vertical="top"/>
    </xf>
    <xf numFmtId="164" fontId="10" fillId="4" borderId="14" xfId="0" applyNumberFormat="1" applyFont="1" applyFill="1" applyBorder="1" applyAlignment="1">
      <alignment horizontal="right" vertical="top"/>
    </xf>
    <xf numFmtId="0" fontId="1" fillId="7" borderId="0" xfId="0" applyFont="1" applyFill="1" applyAlignment="1">
      <alignment vertical="top"/>
    </xf>
    <xf numFmtId="38" fontId="11" fillId="4" borderId="14" xfId="0" applyNumberFormat="1" applyFont="1" applyFill="1" applyBorder="1"/>
    <xf numFmtId="164" fontId="10" fillId="4" borderId="7" xfId="0" applyNumberFormat="1" applyFont="1" applyFill="1" applyBorder="1" applyAlignment="1">
      <alignment horizontal="right" vertical="top"/>
    </xf>
    <xf numFmtId="164" fontId="11" fillId="4" borderId="17" xfId="0" applyNumberFormat="1" applyFont="1" applyFill="1" applyBorder="1" applyAlignment="1">
      <alignment horizontal="right" vertical="top"/>
    </xf>
    <xf numFmtId="164" fontId="10" fillId="4" borderId="3" xfId="0" applyNumberFormat="1" applyFont="1" applyFill="1" applyBorder="1" applyAlignment="1">
      <alignment horizontal="right" vertical="top"/>
    </xf>
    <xf numFmtId="164" fontId="10" fillId="4" borderId="12" xfId="0" applyNumberFormat="1" applyFont="1" applyFill="1" applyBorder="1" applyAlignment="1">
      <alignment horizontal="right" vertical="top"/>
    </xf>
    <xf numFmtId="164" fontId="15" fillId="4" borderId="23" xfId="0" applyNumberFormat="1" applyFont="1" applyFill="1" applyBorder="1" applyAlignment="1">
      <alignment horizontal="right" vertical="top"/>
    </xf>
    <xf numFmtId="164" fontId="15" fillId="4" borderId="24" xfId="0" applyNumberFormat="1" applyFont="1" applyFill="1" applyBorder="1" applyAlignment="1">
      <alignment horizontal="right" vertical="top"/>
    </xf>
    <xf numFmtId="164" fontId="15" fillId="4" borderId="27" xfId="0" applyNumberFormat="1" applyFont="1" applyFill="1" applyBorder="1" applyAlignment="1">
      <alignment horizontal="right" vertical="top"/>
    </xf>
    <xf numFmtId="0" fontId="16" fillId="4" borderId="28" xfId="0" applyFont="1" applyFill="1" applyBorder="1" applyAlignment="1">
      <alignment vertical="top"/>
    </xf>
    <xf numFmtId="0" fontId="16" fillId="4" borderId="9" xfId="0" applyFont="1" applyFill="1" applyBorder="1" applyAlignment="1">
      <alignment vertical="top"/>
    </xf>
    <xf numFmtId="164" fontId="12" fillId="4" borderId="9" xfId="0" applyNumberFormat="1" applyFont="1" applyFill="1" applyBorder="1" applyAlignment="1">
      <alignment horizontal="right" vertical="top"/>
    </xf>
    <xf numFmtId="164" fontId="12" fillId="4" borderId="7" xfId="0" applyNumberFormat="1" applyFont="1" applyFill="1" applyBorder="1" applyAlignment="1">
      <alignment horizontal="right" vertical="top"/>
    </xf>
    <xf numFmtId="0" fontId="17" fillId="4" borderId="9" xfId="0" applyFont="1" applyFill="1" applyBorder="1" applyAlignment="1">
      <alignment vertical="top"/>
    </xf>
    <xf numFmtId="164" fontId="12" fillId="4" borderId="37" xfId="0" applyNumberFormat="1" applyFont="1" applyFill="1" applyBorder="1" applyAlignment="1">
      <alignment horizontal="right" vertical="top"/>
    </xf>
    <xf numFmtId="164" fontId="15" fillId="4" borderId="7" xfId="0" applyNumberFormat="1" applyFont="1" applyFill="1" applyBorder="1" applyAlignment="1">
      <alignment horizontal="right" vertical="top"/>
    </xf>
    <xf numFmtId="164" fontId="15" fillId="4" borderId="36" xfId="0" applyNumberFormat="1" applyFont="1" applyFill="1" applyBorder="1" applyAlignment="1">
      <alignment horizontal="right" vertical="top"/>
    </xf>
    <xf numFmtId="164" fontId="15" fillId="4" borderId="37" xfId="0" applyNumberFormat="1" applyFont="1" applyFill="1" applyBorder="1" applyAlignment="1">
      <alignment horizontal="right" vertical="top"/>
    </xf>
    <xf numFmtId="0" fontId="18" fillId="3" borderId="4" xfId="0" applyFont="1" applyFill="1" applyBorder="1" applyAlignment="1" applyProtection="1">
      <alignment horizontal="left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1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/>
    <xf numFmtId="0" fontId="7" fillId="0" borderId="1" xfId="0" applyFont="1" applyBorder="1"/>
    <xf numFmtId="0" fontId="7" fillId="0" borderId="15" xfId="0" applyFont="1" applyBorder="1"/>
    <xf numFmtId="0" fontId="7" fillId="0" borderId="2" xfId="0" applyFont="1" applyBorder="1"/>
    <xf numFmtId="0" fontId="1" fillId="2" borderId="15" xfId="0" applyFont="1" applyFill="1" applyBorder="1"/>
    <xf numFmtId="0" fontId="8" fillId="0" borderId="1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29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42" xfId="0" applyFont="1" applyBorder="1" applyAlignment="1">
      <alignment vertical="top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>
      <alignment vertical="top"/>
    </xf>
    <xf numFmtId="0" fontId="6" fillId="6" borderId="1" xfId="0" applyFont="1" applyFill="1" applyBorder="1" applyAlignment="1" applyProtection="1">
      <alignment horizontal="left" vertical="top" wrapText="1"/>
    </xf>
    <xf numFmtId="0" fontId="6" fillId="6" borderId="15" xfId="0" applyFont="1" applyFill="1" applyBorder="1" applyAlignment="1" applyProtection="1">
      <alignment horizontal="left" vertical="top" wrapText="1"/>
    </xf>
    <xf numFmtId="0" fontId="6" fillId="6" borderId="29" xfId="0" applyFont="1" applyFill="1" applyBorder="1" applyAlignment="1" applyProtection="1">
      <alignment horizontal="left" vertical="top" wrapText="1"/>
    </xf>
    <xf numFmtId="0" fontId="6" fillId="6" borderId="30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left" vertical="center" wrapText="1"/>
    </xf>
    <xf numFmtId="0" fontId="6" fillId="0" borderId="30" xfId="0" applyFont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6" fillId="6" borderId="15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wrapText="1"/>
    </xf>
    <xf numFmtId="0" fontId="6" fillId="6" borderId="15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B4" sqref="B4"/>
    </sheetView>
  </sheetViews>
  <sheetFormatPr defaultRowHeight="15" x14ac:dyDescent="0.2"/>
  <cols>
    <col min="1" max="1" width="1.77734375" style="2" customWidth="1"/>
    <col min="2" max="2" width="48.77734375" style="2" customWidth="1"/>
    <col min="3" max="8" width="12.77734375" style="2" customWidth="1"/>
    <col min="9" max="9" width="1.77734375" style="2" customWidth="1"/>
    <col min="10" max="16384" width="8.88671875" style="2"/>
  </cols>
  <sheetData>
    <row r="1" spans="1:9" ht="15.75" thickBot="1" x14ac:dyDescent="0.25">
      <c r="A1" s="1"/>
      <c r="B1" s="7"/>
      <c r="C1" s="7"/>
      <c r="D1" s="7"/>
      <c r="E1" s="7"/>
      <c r="F1" s="8"/>
      <c r="G1" s="8"/>
      <c r="H1" s="9"/>
      <c r="I1" s="11"/>
    </row>
    <row r="2" spans="1:9" ht="20.25" customHeight="1" thickBot="1" x14ac:dyDescent="0.25">
      <c r="A2" s="1"/>
      <c r="B2" s="195" t="s">
        <v>0</v>
      </c>
      <c r="C2" s="196"/>
      <c r="D2" s="196"/>
      <c r="E2" s="196"/>
      <c r="F2" s="196"/>
      <c r="G2" s="196"/>
      <c r="H2" s="196"/>
      <c r="I2" s="12"/>
    </row>
    <row r="3" spans="1:9" ht="20.25" customHeight="1" thickBot="1" x14ac:dyDescent="0.25">
      <c r="A3" s="1"/>
      <c r="B3" s="195" t="s">
        <v>164</v>
      </c>
      <c r="C3" s="196"/>
      <c r="D3" s="196"/>
      <c r="E3" s="196"/>
      <c r="F3" s="196"/>
      <c r="G3" s="196"/>
      <c r="H3" s="196"/>
      <c r="I3" s="12"/>
    </row>
    <row r="4" spans="1:9" s="14" customFormat="1" ht="15.75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36.75" thickBot="1" x14ac:dyDescent="0.3">
      <c r="A5" s="13"/>
      <c r="B5" s="15"/>
      <c r="C5" s="16" t="s">
        <v>138</v>
      </c>
      <c r="D5" s="16" t="s">
        <v>139</v>
      </c>
      <c r="E5" s="15" t="s">
        <v>70</v>
      </c>
      <c r="F5" s="15" t="s">
        <v>94</v>
      </c>
      <c r="G5" s="15" t="s">
        <v>117</v>
      </c>
      <c r="H5" s="15" t="s">
        <v>140</v>
      </c>
      <c r="I5" s="13"/>
    </row>
    <row r="6" spans="1:9" ht="15.75" thickBot="1" x14ac:dyDescent="0.25">
      <c r="A6" s="1"/>
      <c r="B6" s="197"/>
      <c r="C6" s="197"/>
      <c r="D6" s="197"/>
      <c r="E6" s="197"/>
      <c r="F6" s="197"/>
      <c r="G6" s="197"/>
      <c r="H6" s="197"/>
      <c r="I6" s="13"/>
    </row>
    <row r="7" spans="1:9" s="49" customFormat="1" ht="18.75" thickBot="1" x14ac:dyDescent="0.3">
      <c r="A7" s="51"/>
      <c r="B7" s="50" t="s">
        <v>126</v>
      </c>
      <c r="C7" s="52">
        <f>'Pupil Numbers'!C20</f>
        <v>1551</v>
      </c>
      <c r="D7" s="52">
        <f>'Pupil Numbers'!C20</f>
        <v>1551</v>
      </c>
      <c r="E7" s="52">
        <f>'Pupil Numbers'!D20</f>
        <v>1564</v>
      </c>
      <c r="F7" s="52">
        <f>'Pupil Numbers'!E20</f>
        <v>1535</v>
      </c>
      <c r="G7" s="52">
        <f>'Pupil Numbers'!F20</f>
        <v>1541</v>
      </c>
      <c r="H7" s="52">
        <f>'Pupil Numbers'!G20</f>
        <v>1536</v>
      </c>
      <c r="I7" s="13"/>
    </row>
    <row r="8" spans="1:9" ht="15.75" thickBot="1" x14ac:dyDescent="0.25">
      <c r="A8" s="1"/>
      <c r="B8" s="201"/>
      <c r="C8" s="201"/>
      <c r="D8" s="201"/>
      <c r="E8" s="201"/>
      <c r="F8" s="201"/>
      <c r="G8" s="201"/>
      <c r="H8" s="201"/>
      <c r="I8" s="13"/>
    </row>
    <row r="9" spans="1:9" ht="18.75" thickBot="1" x14ac:dyDescent="0.3">
      <c r="A9" s="1"/>
      <c r="B9" s="198" t="s">
        <v>85</v>
      </c>
      <c r="C9" s="199"/>
      <c r="D9" s="199"/>
      <c r="E9" s="199"/>
      <c r="F9" s="199"/>
      <c r="G9" s="199"/>
      <c r="H9" s="200"/>
      <c r="I9" s="13"/>
    </row>
    <row r="10" spans="1:9" x14ac:dyDescent="0.2">
      <c r="A10" s="1"/>
      <c r="B10" s="108" t="s">
        <v>5</v>
      </c>
      <c r="C10" s="106">
        <f>Income!C14</f>
        <v>6099031</v>
      </c>
      <c r="D10" s="103">
        <f>Income!D14</f>
        <v>6099031</v>
      </c>
      <c r="E10" s="103">
        <f>Income!E14</f>
        <v>6478373</v>
      </c>
      <c r="F10" s="103">
        <f>Income!F14</f>
        <v>6681547</v>
      </c>
      <c r="G10" s="103">
        <f>Income!G14</f>
        <v>6704411</v>
      </c>
      <c r="H10" s="103">
        <f>Income!H14</f>
        <v>6746188</v>
      </c>
      <c r="I10" s="13"/>
    </row>
    <row r="11" spans="1:9" x14ac:dyDescent="0.2">
      <c r="A11" s="1"/>
      <c r="B11" s="64" t="s">
        <v>7</v>
      </c>
      <c r="C11" s="73">
        <f>Income!C27</f>
        <v>1809021</v>
      </c>
      <c r="D11" s="56">
        <f>Income!D27</f>
        <v>1834130</v>
      </c>
      <c r="E11" s="56">
        <f>Income!E27</f>
        <v>2023180</v>
      </c>
      <c r="F11" s="56">
        <f>Income!F27</f>
        <v>1921048</v>
      </c>
      <c r="G11" s="56">
        <f>Income!G27</f>
        <v>1780428</v>
      </c>
      <c r="H11" s="56">
        <f>Income!H27</f>
        <v>1780428</v>
      </c>
      <c r="I11" s="13"/>
    </row>
    <row r="12" spans="1:9" x14ac:dyDescent="0.2">
      <c r="A12" s="1"/>
      <c r="B12" s="64" t="s">
        <v>8</v>
      </c>
      <c r="C12" s="73">
        <f>Income!C33</f>
        <v>105824</v>
      </c>
      <c r="D12" s="56">
        <f>Income!D33</f>
        <v>105824</v>
      </c>
      <c r="E12" s="56">
        <f>Income!E33</f>
        <v>105824</v>
      </c>
      <c r="F12" s="56">
        <f>Income!F33</f>
        <v>105824</v>
      </c>
      <c r="G12" s="56">
        <f>Income!G33</f>
        <v>105824</v>
      </c>
      <c r="H12" s="56">
        <f>Income!H33</f>
        <v>105824</v>
      </c>
      <c r="I12" s="13"/>
    </row>
    <row r="13" spans="1:9" x14ac:dyDescent="0.2">
      <c r="A13" s="1"/>
      <c r="B13" s="64" t="s">
        <v>9</v>
      </c>
      <c r="C13" s="73">
        <f>Income!C37</f>
        <v>23800</v>
      </c>
      <c r="D13" s="56">
        <f>Income!D37</f>
        <v>23800</v>
      </c>
      <c r="E13" s="56">
        <f>Income!E37</f>
        <v>23800</v>
      </c>
      <c r="F13" s="56">
        <f>Income!F37</f>
        <v>23800</v>
      </c>
      <c r="G13" s="56">
        <f>Income!G37</f>
        <v>23800</v>
      </c>
      <c r="H13" s="56">
        <f>Income!H37</f>
        <v>23800</v>
      </c>
      <c r="I13" s="13"/>
    </row>
    <row r="14" spans="1:9" x14ac:dyDescent="0.2">
      <c r="A14" s="1"/>
      <c r="B14" s="104" t="s">
        <v>10</v>
      </c>
      <c r="C14" s="107">
        <f>Income!C50</f>
        <v>160250</v>
      </c>
      <c r="D14" s="70">
        <f>Income!D50</f>
        <v>175250</v>
      </c>
      <c r="E14" s="70">
        <f>Income!E50</f>
        <v>160250</v>
      </c>
      <c r="F14" s="70">
        <f>Income!F50</f>
        <v>160250</v>
      </c>
      <c r="G14" s="70">
        <f>Income!G50</f>
        <v>160250</v>
      </c>
      <c r="H14" s="70">
        <f>Income!H50</f>
        <v>160250</v>
      </c>
      <c r="I14" s="13"/>
    </row>
    <row r="15" spans="1:9" ht="15.75" thickBot="1" x14ac:dyDescent="0.25">
      <c r="A15" s="1"/>
      <c r="B15" s="105" t="s">
        <v>96</v>
      </c>
      <c r="C15" s="74">
        <f>Income!C56</f>
        <v>28404</v>
      </c>
      <c r="D15" s="75">
        <f>Income!D56</f>
        <v>28404</v>
      </c>
      <c r="E15" s="75">
        <f>Income!E56</f>
        <v>28404</v>
      </c>
      <c r="F15" s="75">
        <f>Income!F56</f>
        <v>28404</v>
      </c>
      <c r="G15" s="75">
        <f>Income!G56</f>
        <v>28404</v>
      </c>
      <c r="H15" s="75">
        <f>Income!H56</f>
        <v>28404</v>
      </c>
      <c r="I15" s="13"/>
    </row>
    <row r="16" spans="1:9" ht="15.75" thickBot="1" x14ac:dyDescent="0.25">
      <c r="A16" s="1"/>
      <c r="B16" s="65"/>
      <c r="C16" s="94"/>
      <c r="D16" s="94"/>
      <c r="E16" s="94"/>
      <c r="F16" s="94"/>
      <c r="G16" s="94"/>
      <c r="H16" s="94"/>
      <c r="I16" s="13"/>
    </row>
    <row r="17" spans="1:9" x14ac:dyDescent="0.2">
      <c r="A17" s="1"/>
      <c r="B17" s="101" t="s">
        <v>108</v>
      </c>
      <c r="C17" s="54">
        <f t="shared" ref="C17:H17" si="0">SUM(C10:C14)</f>
        <v>8197926</v>
      </c>
      <c r="D17" s="54">
        <f t="shared" si="0"/>
        <v>8238035</v>
      </c>
      <c r="E17" s="54">
        <f t="shared" si="0"/>
        <v>8791427</v>
      </c>
      <c r="F17" s="54">
        <f t="shared" si="0"/>
        <v>8892469</v>
      </c>
      <c r="G17" s="54">
        <f t="shared" si="0"/>
        <v>8774713</v>
      </c>
      <c r="H17" s="54">
        <f t="shared" si="0"/>
        <v>8816490</v>
      </c>
      <c r="I17" s="13"/>
    </row>
    <row r="18" spans="1:9" ht="15.75" thickBot="1" x14ac:dyDescent="0.25">
      <c r="A18" s="1"/>
      <c r="B18" s="102" t="s">
        <v>96</v>
      </c>
      <c r="C18" s="75">
        <f>SUM(C15)</f>
        <v>28404</v>
      </c>
      <c r="D18" s="75">
        <f t="shared" ref="D18:H18" si="1">SUM(D15)</f>
        <v>28404</v>
      </c>
      <c r="E18" s="75">
        <f t="shared" si="1"/>
        <v>28404</v>
      </c>
      <c r="F18" s="75">
        <f t="shared" si="1"/>
        <v>28404</v>
      </c>
      <c r="G18" s="75">
        <f t="shared" si="1"/>
        <v>28404</v>
      </c>
      <c r="H18" s="75">
        <f t="shared" si="1"/>
        <v>28404</v>
      </c>
      <c r="I18" s="13"/>
    </row>
    <row r="19" spans="1:9" ht="15.75" thickBot="1" x14ac:dyDescent="0.25">
      <c r="A19" s="1"/>
      <c r="B19" s="57" t="s">
        <v>86</v>
      </c>
      <c r="C19" s="58">
        <f>SUM(C17:C18)</f>
        <v>8226330</v>
      </c>
      <c r="D19" s="58">
        <f t="shared" ref="D19:H19" si="2">SUM(D17:D18)</f>
        <v>8266439</v>
      </c>
      <c r="E19" s="58">
        <f t="shared" si="2"/>
        <v>8819831</v>
      </c>
      <c r="F19" s="58">
        <f t="shared" si="2"/>
        <v>8920873</v>
      </c>
      <c r="G19" s="58">
        <f t="shared" si="2"/>
        <v>8803117</v>
      </c>
      <c r="H19" s="58">
        <f t="shared" si="2"/>
        <v>8844894</v>
      </c>
      <c r="I19" s="13"/>
    </row>
    <row r="20" spans="1:9" ht="15.75" thickBot="1" x14ac:dyDescent="0.25">
      <c r="A20" s="1"/>
      <c r="B20" s="197"/>
      <c r="C20" s="197"/>
      <c r="D20" s="197"/>
      <c r="E20" s="197"/>
      <c r="F20" s="197"/>
      <c r="G20" s="197"/>
      <c r="H20" s="197"/>
      <c r="I20" s="13"/>
    </row>
    <row r="21" spans="1:9" ht="18.75" thickBot="1" x14ac:dyDescent="0.3">
      <c r="A21" s="1"/>
      <c r="B21" s="198" t="s">
        <v>23</v>
      </c>
      <c r="C21" s="199"/>
      <c r="D21" s="199"/>
      <c r="E21" s="199"/>
      <c r="F21" s="199"/>
      <c r="G21" s="199"/>
      <c r="H21" s="200"/>
      <c r="I21" s="13"/>
    </row>
    <row r="22" spans="1:9" x14ac:dyDescent="0.2">
      <c r="A22" s="1"/>
      <c r="B22" s="53" t="s">
        <v>87</v>
      </c>
      <c r="C22" s="72">
        <f>Expenditure!C9</f>
        <v>4862849</v>
      </c>
      <c r="D22" s="54">
        <f>Expenditure!D9</f>
        <v>4887599</v>
      </c>
      <c r="E22" s="54">
        <f>Expenditure!E9</f>
        <v>5173998</v>
      </c>
      <c r="F22" s="54">
        <f>Expenditure!F9</f>
        <v>5281318</v>
      </c>
      <c r="G22" s="54">
        <f>Expenditure!G9</f>
        <v>5316313</v>
      </c>
      <c r="H22" s="54">
        <f>Expenditure!H9</f>
        <v>5392425</v>
      </c>
      <c r="I22" s="13"/>
    </row>
    <row r="23" spans="1:9" x14ac:dyDescent="0.2">
      <c r="A23" s="1"/>
      <c r="B23" s="55" t="s">
        <v>88</v>
      </c>
      <c r="C23" s="73">
        <f>Expenditure!C13</f>
        <v>1783610</v>
      </c>
      <c r="D23" s="56">
        <f>Expenditure!D13</f>
        <v>1837751</v>
      </c>
      <c r="E23" s="56">
        <f>Expenditure!E13</f>
        <v>1923075</v>
      </c>
      <c r="F23" s="56">
        <f>Expenditure!F13</f>
        <v>1972883</v>
      </c>
      <c r="G23" s="56">
        <f>Expenditure!G13</f>
        <v>1972883</v>
      </c>
      <c r="H23" s="56">
        <f>Expenditure!H13</f>
        <v>1972883</v>
      </c>
      <c r="I23" s="13"/>
    </row>
    <row r="24" spans="1:9" x14ac:dyDescent="0.2">
      <c r="A24" s="1"/>
      <c r="B24" s="55" t="s">
        <v>26</v>
      </c>
      <c r="C24" s="73">
        <f>Expenditure!C20</f>
        <v>73500</v>
      </c>
      <c r="D24" s="56">
        <f>Expenditure!D20</f>
        <v>73500</v>
      </c>
      <c r="E24" s="56">
        <f>Expenditure!E20</f>
        <v>75500</v>
      </c>
      <c r="F24" s="56">
        <f>Expenditure!F20</f>
        <v>77500</v>
      </c>
      <c r="G24" s="56">
        <f>Expenditure!G20</f>
        <v>78500</v>
      </c>
      <c r="H24" s="56">
        <f>Expenditure!H20</f>
        <v>78500</v>
      </c>
      <c r="I24" s="13"/>
    </row>
    <row r="25" spans="1:9" x14ac:dyDescent="0.2">
      <c r="A25" s="1"/>
      <c r="B25" s="55" t="s">
        <v>27</v>
      </c>
      <c r="C25" s="73">
        <f>Expenditure!C29</f>
        <v>94000</v>
      </c>
      <c r="D25" s="56">
        <f>Expenditure!D29</f>
        <v>102000</v>
      </c>
      <c r="E25" s="56">
        <f>Expenditure!E29</f>
        <v>104000</v>
      </c>
      <c r="F25" s="56">
        <f>Expenditure!F29</f>
        <v>109000</v>
      </c>
      <c r="G25" s="56">
        <f>Expenditure!G29</f>
        <v>109000</v>
      </c>
      <c r="H25" s="56">
        <f>Expenditure!H29</f>
        <v>109000</v>
      </c>
      <c r="I25" s="13"/>
    </row>
    <row r="26" spans="1:9" x14ac:dyDescent="0.2">
      <c r="A26" s="1"/>
      <c r="B26" s="55" t="s">
        <v>28</v>
      </c>
      <c r="C26" s="73">
        <f>Expenditure!C36</f>
        <v>456500</v>
      </c>
      <c r="D26" s="56">
        <f>Expenditure!D36</f>
        <v>556500</v>
      </c>
      <c r="E26" s="56">
        <f>Expenditure!E36</f>
        <v>482500</v>
      </c>
      <c r="F26" s="56">
        <f>Expenditure!F36</f>
        <v>506500</v>
      </c>
      <c r="G26" s="56">
        <f>Expenditure!G36</f>
        <v>506500</v>
      </c>
      <c r="H26" s="56">
        <f>Expenditure!H36</f>
        <v>506500</v>
      </c>
      <c r="I26" s="13"/>
    </row>
    <row r="27" spans="1:9" x14ac:dyDescent="0.2">
      <c r="A27" s="1"/>
      <c r="B27" s="55" t="s">
        <v>29</v>
      </c>
      <c r="C27" s="73">
        <f>Expenditure!C43</f>
        <v>558155</v>
      </c>
      <c r="D27" s="56">
        <f>Expenditure!D43</f>
        <v>558155</v>
      </c>
      <c r="E27" s="56">
        <f>Expenditure!E43</f>
        <v>576980</v>
      </c>
      <c r="F27" s="56">
        <f>Expenditure!F43</f>
        <v>584980</v>
      </c>
      <c r="G27" s="56">
        <f>Expenditure!G43</f>
        <v>584980</v>
      </c>
      <c r="H27" s="56">
        <f>Expenditure!H43</f>
        <v>584980</v>
      </c>
      <c r="I27" s="13"/>
    </row>
    <row r="28" spans="1:9" x14ac:dyDescent="0.2">
      <c r="A28" s="1"/>
      <c r="B28" s="55" t="s">
        <v>30</v>
      </c>
      <c r="C28" s="73">
        <f>Expenditure!C63</f>
        <v>192400</v>
      </c>
      <c r="D28" s="56">
        <f>Expenditure!D63</f>
        <v>192400</v>
      </c>
      <c r="E28" s="56">
        <f>Expenditure!E63</f>
        <v>199950</v>
      </c>
      <c r="F28" s="56">
        <f>Expenditure!F63</f>
        <v>206950</v>
      </c>
      <c r="G28" s="56">
        <f>Expenditure!G63</f>
        <v>206950</v>
      </c>
      <c r="H28" s="56">
        <f>Expenditure!H63</f>
        <v>206950</v>
      </c>
      <c r="I28" s="13"/>
    </row>
    <row r="29" spans="1:9" x14ac:dyDescent="0.2">
      <c r="A29" s="1"/>
      <c r="B29" s="55" t="s">
        <v>89</v>
      </c>
      <c r="C29" s="73">
        <f>Expenditure!C67</f>
        <v>153500</v>
      </c>
      <c r="D29" s="56">
        <f>Expenditure!D67</f>
        <v>153500</v>
      </c>
      <c r="E29" s="56">
        <f>Expenditure!E67</f>
        <v>156000</v>
      </c>
      <c r="F29" s="56">
        <f>Expenditure!F67</f>
        <v>158500</v>
      </c>
      <c r="G29" s="56">
        <f>Expenditure!G67</f>
        <v>158500</v>
      </c>
      <c r="H29" s="56">
        <f>Expenditure!H67</f>
        <v>158500</v>
      </c>
      <c r="I29" s="13"/>
    </row>
    <row r="30" spans="1:9" x14ac:dyDescent="0.2">
      <c r="A30" s="1"/>
      <c r="B30" s="55" t="s">
        <v>129</v>
      </c>
      <c r="C30" s="73">
        <f>Expenditure!C74</f>
        <v>27008</v>
      </c>
      <c r="D30" s="56">
        <f>Expenditure!D74</f>
        <v>27008</v>
      </c>
      <c r="E30" s="56">
        <f>Expenditure!E74</f>
        <v>27008</v>
      </c>
      <c r="F30" s="56">
        <f>Expenditure!F74</f>
        <v>27008</v>
      </c>
      <c r="G30" s="56">
        <f>Expenditure!G74</f>
        <v>27008</v>
      </c>
      <c r="H30" s="56">
        <f>Expenditure!H74</f>
        <v>27008</v>
      </c>
      <c r="I30" s="13"/>
    </row>
    <row r="31" spans="1:9" x14ac:dyDescent="0.2">
      <c r="A31" s="1"/>
      <c r="B31" s="169" t="s">
        <v>133</v>
      </c>
      <c r="C31" s="107">
        <f>Expenditure!C78</f>
        <v>-132200</v>
      </c>
      <c r="D31" s="107">
        <f>Expenditure!D78</f>
        <v>-132200</v>
      </c>
      <c r="E31" s="107">
        <f>Expenditure!E78</f>
        <v>-132200</v>
      </c>
      <c r="F31" s="107">
        <f>Expenditure!F78</f>
        <v>-132200</v>
      </c>
      <c r="G31" s="107">
        <f>Expenditure!G78</f>
        <v>-132200</v>
      </c>
      <c r="H31" s="107">
        <f>Expenditure!H78</f>
        <v>-132200</v>
      </c>
      <c r="I31" s="13"/>
    </row>
    <row r="32" spans="1:9" x14ac:dyDescent="0.2">
      <c r="A32" s="1"/>
      <c r="B32" s="171" t="s">
        <v>135</v>
      </c>
      <c r="C32" s="107">
        <f>Expenditure!C82</f>
        <v>37770</v>
      </c>
      <c r="D32" s="107">
        <f>Expenditure!D82</f>
        <v>50949</v>
      </c>
      <c r="E32" s="107">
        <f>Expenditure!E82</f>
        <v>0</v>
      </c>
      <c r="F32" s="107">
        <f>Expenditure!F82</f>
        <v>0</v>
      </c>
      <c r="G32" s="107">
        <f>Expenditure!G82</f>
        <v>0</v>
      </c>
      <c r="H32" s="107">
        <f>Expenditure!H82</f>
        <v>0</v>
      </c>
      <c r="I32" s="13"/>
    </row>
    <row r="33" spans="1:9" x14ac:dyDescent="0.2">
      <c r="A33" s="1"/>
      <c r="B33" s="172" t="s">
        <v>136</v>
      </c>
      <c r="C33" s="170">
        <f>Expenditure!C86</f>
        <v>0</v>
      </c>
      <c r="D33" s="170">
        <f>Expenditure!D86</f>
        <v>0</v>
      </c>
      <c r="E33" s="170">
        <f>Expenditure!E86</f>
        <v>0</v>
      </c>
      <c r="F33" s="170">
        <f>Expenditure!F86</f>
        <v>0</v>
      </c>
      <c r="G33" s="170">
        <f>Expenditure!G86</f>
        <v>0</v>
      </c>
      <c r="H33" s="170">
        <f>Expenditure!H86</f>
        <v>0</v>
      </c>
      <c r="I33" s="13"/>
    </row>
    <row r="34" spans="1:9" ht="15.75" thickBot="1" x14ac:dyDescent="0.25">
      <c r="A34" s="1"/>
      <c r="B34" s="71" t="s">
        <v>101</v>
      </c>
      <c r="C34" s="74">
        <f>Expenditure!C92</f>
        <v>28404</v>
      </c>
      <c r="D34" s="74">
        <f>Expenditure!D92</f>
        <v>28404</v>
      </c>
      <c r="E34" s="74">
        <f>Expenditure!E92</f>
        <v>28404</v>
      </c>
      <c r="F34" s="74">
        <f>Expenditure!F92</f>
        <v>28404</v>
      </c>
      <c r="G34" s="74">
        <f>Expenditure!G92</f>
        <v>28404</v>
      </c>
      <c r="H34" s="74">
        <f>Expenditure!H92</f>
        <v>28404</v>
      </c>
      <c r="I34" s="13"/>
    </row>
    <row r="35" spans="1:9" ht="15.75" thickBot="1" x14ac:dyDescent="0.25">
      <c r="A35" s="1"/>
      <c r="B35" s="65"/>
      <c r="C35" s="94"/>
      <c r="D35" s="94"/>
      <c r="E35" s="94"/>
      <c r="F35" s="94"/>
      <c r="G35" s="94"/>
      <c r="H35" s="94"/>
      <c r="I35" s="13"/>
    </row>
    <row r="36" spans="1:9" x14ac:dyDescent="0.2">
      <c r="A36" s="1"/>
      <c r="B36" s="101" t="s">
        <v>109</v>
      </c>
      <c r="C36" s="54">
        <f>SUM(C22:C32)</f>
        <v>8107092</v>
      </c>
      <c r="D36" s="54">
        <f t="shared" ref="D36:H36" si="3">SUM(D22:D32)</f>
        <v>8307162</v>
      </c>
      <c r="E36" s="54">
        <f t="shared" si="3"/>
        <v>8586811</v>
      </c>
      <c r="F36" s="54">
        <f t="shared" si="3"/>
        <v>8792439</v>
      </c>
      <c r="G36" s="54">
        <f t="shared" si="3"/>
        <v>8828434</v>
      </c>
      <c r="H36" s="54">
        <f t="shared" si="3"/>
        <v>8904546</v>
      </c>
      <c r="I36" s="13"/>
    </row>
    <row r="37" spans="1:9" ht="15.75" thickBot="1" x14ac:dyDescent="0.25">
      <c r="A37" s="1"/>
      <c r="B37" s="102" t="s">
        <v>99</v>
      </c>
      <c r="C37" s="75">
        <f>SUM(C33+C34)</f>
        <v>28404</v>
      </c>
      <c r="D37" s="75">
        <f t="shared" ref="D37:H37" si="4">SUM(D33+D34)</f>
        <v>28404</v>
      </c>
      <c r="E37" s="75">
        <f t="shared" si="4"/>
        <v>28404</v>
      </c>
      <c r="F37" s="75">
        <f t="shared" si="4"/>
        <v>28404</v>
      </c>
      <c r="G37" s="75">
        <f t="shared" si="4"/>
        <v>28404</v>
      </c>
      <c r="H37" s="75">
        <f t="shared" si="4"/>
        <v>28404</v>
      </c>
      <c r="I37" s="13"/>
    </row>
    <row r="38" spans="1:9" ht="15.75" thickBot="1" x14ac:dyDescent="0.25">
      <c r="A38" s="1"/>
      <c r="B38" s="57" t="s">
        <v>90</v>
      </c>
      <c r="C38" s="58">
        <f>SUM(C36:C37)</f>
        <v>8135496</v>
      </c>
      <c r="D38" s="58">
        <f t="shared" ref="D38:H38" si="5">SUM(D36:D37)</f>
        <v>8335566</v>
      </c>
      <c r="E38" s="58">
        <f t="shared" si="5"/>
        <v>8615215</v>
      </c>
      <c r="F38" s="58">
        <f t="shared" si="5"/>
        <v>8820843</v>
      </c>
      <c r="G38" s="58">
        <f t="shared" si="5"/>
        <v>8856838</v>
      </c>
      <c r="H38" s="58">
        <f t="shared" si="5"/>
        <v>8932950</v>
      </c>
      <c r="I38" s="13"/>
    </row>
    <row r="39" spans="1:9" ht="15.75" thickBot="1" x14ac:dyDescent="0.25">
      <c r="A39" s="1"/>
      <c r="B39" s="197"/>
      <c r="C39" s="197"/>
      <c r="D39" s="197"/>
      <c r="E39" s="197"/>
      <c r="F39" s="197"/>
      <c r="G39" s="197"/>
      <c r="H39" s="197"/>
      <c r="I39" s="13"/>
    </row>
    <row r="40" spans="1:9" s="14" customFormat="1" ht="36.75" thickBot="1" x14ac:dyDescent="0.3">
      <c r="A40" s="13"/>
      <c r="B40" s="15"/>
      <c r="C40" s="16" t="s">
        <v>138</v>
      </c>
      <c r="D40" s="16" t="s">
        <v>139</v>
      </c>
      <c r="E40" s="15" t="s">
        <v>70</v>
      </c>
      <c r="F40" s="15" t="s">
        <v>94</v>
      </c>
      <c r="G40" s="15" t="s">
        <v>117</v>
      </c>
      <c r="H40" s="15" t="s">
        <v>140</v>
      </c>
      <c r="I40" s="13"/>
    </row>
    <row r="41" spans="1:9" s="49" customFormat="1" ht="18" x14ac:dyDescent="0.25">
      <c r="A41" s="51"/>
      <c r="B41" s="98" t="s">
        <v>105</v>
      </c>
      <c r="C41" s="177">
        <f t="shared" ref="C41:H42" si="6">C17-C36</f>
        <v>90834</v>
      </c>
      <c r="D41" s="110">
        <f t="shared" si="6"/>
        <v>-69127</v>
      </c>
      <c r="E41" s="110">
        <f t="shared" si="6"/>
        <v>204616</v>
      </c>
      <c r="F41" s="110">
        <f t="shared" si="6"/>
        <v>100030</v>
      </c>
      <c r="G41" s="110">
        <f t="shared" si="6"/>
        <v>-53721</v>
      </c>
      <c r="H41" s="110">
        <f t="shared" si="6"/>
        <v>-88056</v>
      </c>
      <c r="I41" s="13"/>
    </row>
    <row r="42" spans="1:9" s="49" customFormat="1" ht="18.75" thickBot="1" x14ac:dyDescent="0.3">
      <c r="A42" s="51"/>
      <c r="B42" s="99" t="s">
        <v>106</v>
      </c>
      <c r="C42" s="111">
        <f t="shared" si="6"/>
        <v>0</v>
      </c>
      <c r="D42" s="111">
        <f t="shared" si="6"/>
        <v>0</v>
      </c>
      <c r="E42" s="111">
        <f t="shared" si="6"/>
        <v>0</v>
      </c>
      <c r="F42" s="111">
        <f t="shared" si="6"/>
        <v>0</v>
      </c>
      <c r="G42" s="111">
        <f t="shared" si="6"/>
        <v>0</v>
      </c>
      <c r="H42" s="111">
        <f t="shared" si="6"/>
        <v>0</v>
      </c>
      <c r="I42" s="13"/>
    </row>
    <row r="43" spans="1:9" s="49" customFormat="1" ht="18.75" thickBot="1" x14ac:dyDescent="0.3">
      <c r="A43" s="51"/>
      <c r="B43" s="84" t="s">
        <v>102</v>
      </c>
      <c r="C43" s="112">
        <f>SUM(C41:C42)</f>
        <v>90834</v>
      </c>
      <c r="D43" s="112">
        <f t="shared" ref="D43:H43" si="7">SUM(D41:D42)</f>
        <v>-69127</v>
      </c>
      <c r="E43" s="112">
        <f t="shared" si="7"/>
        <v>204616</v>
      </c>
      <c r="F43" s="112">
        <f t="shared" si="7"/>
        <v>100030</v>
      </c>
      <c r="G43" s="112">
        <f t="shared" si="7"/>
        <v>-53721</v>
      </c>
      <c r="H43" s="112">
        <f t="shared" si="7"/>
        <v>-88056</v>
      </c>
      <c r="I43" s="13"/>
    </row>
    <row r="44" spans="1:9" s="49" customFormat="1" ht="18" x14ac:dyDescent="0.25">
      <c r="A44" s="51"/>
      <c r="B44" s="100" t="s">
        <v>111</v>
      </c>
      <c r="C44" s="113">
        <f>Income!C7</f>
        <v>212915</v>
      </c>
      <c r="D44" s="113">
        <f>Income!D7</f>
        <v>282204</v>
      </c>
      <c r="E44" s="113">
        <f>Income!E7</f>
        <v>213077</v>
      </c>
      <c r="F44" s="113">
        <f>Income!F7</f>
        <v>417693</v>
      </c>
      <c r="G44" s="113">
        <f>Income!G7</f>
        <v>517723</v>
      </c>
      <c r="H44" s="113">
        <f>Income!H7</f>
        <v>464002</v>
      </c>
      <c r="I44" s="13"/>
    </row>
    <row r="45" spans="1:9" s="49" customFormat="1" ht="18.75" thickBot="1" x14ac:dyDescent="0.3">
      <c r="A45" s="51"/>
      <c r="B45" s="99" t="s">
        <v>107</v>
      </c>
      <c r="C45" s="111">
        <f>Income!C8</f>
        <v>0</v>
      </c>
      <c r="D45" s="111">
        <f>Income!D8</f>
        <v>0</v>
      </c>
      <c r="E45" s="111">
        <f>Income!E8</f>
        <v>0</v>
      </c>
      <c r="F45" s="111">
        <f>Income!F8</f>
        <v>0</v>
      </c>
      <c r="G45" s="111">
        <f>Income!G8</f>
        <v>0</v>
      </c>
      <c r="H45" s="111">
        <f>Income!H8</f>
        <v>0</v>
      </c>
      <c r="I45" s="13"/>
    </row>
    <row r="46" spans="1:9" s="49" customFormat="1" ht="18.75" thickBot="1" x14ac:dyDescent="0.3">
      <c r="A46" s="51"/>
      <c r="B46" s="84" t="s">
        <v>103</v>
      </c>
      <c r="C46" s="114">
        <f>SUM(C44:C45)</f>
        <v>212915</v>
      </c>
      <c r="D46" s="114">
        <f t="shared" ref="D46:H46" si="8">SUM(D44:D45)</f>
        <v>282204</v>
      </c>
      <c r="E46" s="114">
        <f t="shared" si="8"/>
        <v>213077</v>
      </c>
      <c r="F46" s="114">
        <f t="shared" si="8"/>
        <v>417693</v>
      </c>
      <c r="G46" s="114">
        <f t="shared" si="8"/>
        <v>517723</v>
      </c>
      <c r="H46" s="114">
        <f t="shared" si="8"/>
        <v>464002</v>
      </c>
      <c r="I46" s="13"/>
    </row>
    <row r="47" spans="1:9" s="49" customFormat="1" ht="18" x14ac:dyDescent="0.25">
      <c r="A47" s="51"/>
      <c r="B47" s="100" t="s">
        <v>110</v>
      </c>
      <c r="C47" s="115">
        <f>C44+C41</f>
        <v>303749</v>
      </c>
      <c r="D47" s="115">
        <f t="shared" ref="D47:H47" si="9">D44+D41</f>
        <v>213077</v>
      </c>
      <c r="E47" s="115">
        <f t="shared" si="9"/>
        <v>417693</v>
      </c>
      <c r="F47" s="115">
        <f t="shared" si="9"/>
        <v>517723</v>
      </c>
      <c r="G47" s="115">
        <f t="shared" si="9"/>
        <v>464002</v>
      </c>
      <c r="H47" s="115">
        <f t="shared" si="9"/>
        <v>375946</v>
      </c>
      <c r="I47" s="13"/>
    </row>
    <row r="48" spans="1:9" s="49" customFormat="1" ht="18.75" thickBot="1" x14ac:dyDescent="0.3">
      <c r="A48" s="51"/>
      <c r="B48" s="99" t="s">
        <v>114</v>
      </c>
      <c r="C48" s="111">
        <f>C45+C42</f>
        <v>0</v>
      </c>
      <c r="D48" s="111">
        <f t="shared" ref="D48:H48" si="10">D45+D42</f>
        <v>0</v>
      </c>
      <c r="E48" s="111">
        <f t="shared" si="10"/>
        <v>0</v>
      </c>
      <c r="F48" s="111">
        <f t="shared" si="10"/>
        <v>0</v>
      </c>
      <c r="G48" s="111">
        <f t="shared" si="10"/>
        <v>0</v>
      </c>
      <c r="H48" s="111">
        <f t="shared" si="10"/>
        <v>0</v>
      </c>
      <c r="I48" s="13"/>
    </row>
    <row r="49" spans="1:9" s="49" customFormat="1" ht="18.75" thickBot="1" x14ac:dyDescent="0.3">
      <c r="A49" s="51"/>
      <c r="B49" s="84" t="s">
        <v>104</v>
      </c>
      <c r="C49" s="112">
        <f>SUM(C47:C48)</f>
        <v>303749</v>
      </c>
      <c r="D49" s="112">
        <f t="shared" ref="D49:H49" si="11">SUM(D47:D48)</f>
        <v>213077</v>
      </c>
      <c r="E49" s="112">
        <f t="shared" si="11"/>
        <v>417693</v>
      </c>
      <c r="F49" s="112">
        <f t="shared" si="11"/>
        <v>517723</v>
      </c>
      <c r="G49" s="112">
        <f t="shared" si="11"/>
        <v>464002</v>
      </c>
      <c r="H49" s="112">
        <f t="shared" si="11"/>
        <v>375946</v>
      </c>
      <c r="I49" s="13"/>
    </row>
    <row r="50" spans="1:9" s="49" customFormat="1" ht="18" x14ac:dyDescent="0.25">
      <c r="A50" s="51"/>
      <c r="B50" s="92"/>
      <c r="C50" s="93"/>
      <c r="D50" s="93"/>
      <c r="E50" s="93"/>
      <c r="F50" s="93"/>
      <c r="G50" s="93"/>
      <c r="H50" s="93"/>
      <c r="I50" s="13"/>
    </row>
  </sheetData>
  <mergeCells count="8">
    <mergeCell ref="B2:H2"/>
    <mergeCell ref="B3:H3"/>
    <mergeCell ref="B39:H39"/>
    <mergeCell ref="B20:H20"/>
    <mergeCell ref="B6:H6"/>
    <mergeCell ref="B9:H9"/>
    <mergeCell ref="B21:H21"/>
    <mergeCell ref="B8:H8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workbookViewId="0">
      <selection activeCell="B11" sqref="B11"/>
    </sheetView>
  </sheetViews>
  <sheetFormatPr defaultRowHeight="15" x14ac:dyDescent="0.25"/>
  <cols>
    <col min="1" max="1" width="1.77734375" style="14" customWidth="1"/>
    <col min="2" max="2" width="37.7773437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95" t="s">
        <v>0</v>
      </c>
      <c r="C2" s="196"/>
      <c r="D2" s="196"/>
      <c r="E2" s="196"/>
      <c r="F2" s="196"/>
      <c r="G2" s="196"/>
      <c r="H2" s="196"/>
      <c r="I2" s="209"/>
      <c r="J2" s="12"/>
    </row>
    <row r="3" spans="1:10" s="2" customFormat="1" ht="20.25" customHeight="1" thickBot="1" x14ac:dyDescent="0.25">
      <c r="A3" s="1"/>
      <c r="B3" s="195" t="s">
        <v>165</v>
      </c>
      <c r="C3" s="196"/>
      <c r="D3" s="196"/>
      <c r="E3" s="196"/>
      <c r="F3" s="196"/>
      <c r="G3" s="196"/>
      <c r="H3" s="196"/>
      <c r="I3" s="209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1</v>
      </c>
      <c r="C5" s="16" t="s">
        <v>138</v>
      </c>
      <c r="D5" s="146" t="s">
        <v>139</v>
      </c>
      <c r="E5" s="152" t="s">
        <v>70</v>
      </c>
      <c r="F5" s="152" t="s">
        <v>94</v>
      </c>
      <c r="G5" s="152" t="s">
        <v>117</v>
      </c>
      <c r="H5" s="152" t="s">
        <v>140</v>
      </c>
      <c r="I5" s="15" t="s">
        <v>3</v>
      </c>
      <c r="J5" s="13"/>
    </row>
    <row r="6" spans="1:10" ht="15.75" thickBot="1" x14ac:dyDescent="0.3">
      <c r="A6" s="13"/>
      <c r="B6" s="206" t="s">
        <v>113</v>
      </c>
      <c r="C6" s="204"/>
      <c r="D6" s="204"/>
      <c r="E6" s="204"/>
      <c r="F6" s="204"/>
      <c r="G6" s="204"/>
      <c r="H6" s="205"/>
      <c r="I6" s="17"/>
      <c r="J6" s="13"/>
    </row>
    <row r="7" spans="1:10" x14ac:dyDescent="0.25">
      <c r="A7" s="13"/>
      <c r="B7" s="69" t="s">
        <v>121</v>
      </c>
      <c r="C7" s="18">
        <v>212915</v>
      </c>
      <c r="D7" s="145">
        <v>282204</v>
      </c>
      <c r="E7" s="68">
        <f>Summary!D47</f>
        <v>213077</v>
      </c>
      <c r="F7" s="68">
        <f>Summary!E47</f>
        <v>417693</v>
      </c>
      <c r="G7" s="68">
        <f>Summary!F47</f>
        <v>517723</v>
      </c>
      <c r="H7" s="68">
        <f>Summary!G47</f>
        <v>464002</v>
      </c>
      <c r="I7" s="67"/>
      <c r="J7" s="13"/>
    </row>
    <row r="8" spans="1:10" x14ac:dyDescent="0.25">
      <c r="A8" s="13"/>
      <c r="B8" s="76" t="s">
        <v>95</v>
      </c>
      <c r="C8" s="83">
        <v>0</v>
      </c>
      <c r="D8" s="77">
        <v>0</v>
      </c>
      <c r="E8" s="78">
        <f>Summary!D48</f>
        <v>0</v>
      </c>
      <c r="F8" s="78"/>
      <c r="G8" s="78"/>
      <c r="H8" s="79"/>
      <c r="I8" s="67"/>
      <c r="J8" s="13"/>
    </row>
    <row r="9" spans="1:10" ht="15.75" thickBot="1" x14ac:dyDescent="0.3">
      <c r="A9" s="13"/>
      <c r="B9" s="60" t="s">
        <v>4</v>
      </c>
      <c r="C9" s="66">
        <f t="shared" ref="C9:H9" si="0">SUM(C7:C8)</f>
        <v>212915</v>
      </c>
      <c r="D9" s="66">
        <f t="shared" si="0"/>
        <v>282204</v>
      </c>
      <c r="E9" s="66">
        <f t="shared" si="0"/>
        <v>213077</v>
      </c>
      <c r="F9" s="66">
        <f t="shared" si="0"/>
        <v>417693</v>
      </c>
      <c r="G9" s="66">
        <f t="shared" si="0"/>
        <v>517723</v>
      </c>
      <c r="H9" s="66">
        <f t="shared" si="0"/>
        <v>464002</v>
      </c>
      <c r="I9" s="19"/>
      <c r="J9" s="13"/>
    </row>
    <row r="10" spans="1:10" ht="15.75" thickBot="1" x14ac:dyDescent="0.3">
      <c r="A10" s="13"/>
      <c r="B10" s="202" t="s">
        <v>5</v>
      </c>
      <c r="C10" s="203"/>
      <c r="D10" s="203"/>
      <c r="E10" s="203"/>
      <c r="F10" s="203"/>
      <c r="G10" s="203"/>
      <c r="H10" s="210"/>
      <c r="I10" s="19"/>
      <c r="J10" s="13"/>
    </row>
    <row r="11" spans="1:10" x14ac:dyDescent="0.25">
      <c r="A11" s="13"/>
      <c r="B11" s="61" t="s">
        <v>167</v>
      </c>
      <c r="C11" s="143">
        <v>6099031</v>
      </c>
      <c r="D11" s="121">
        <v>6099031</v>
      </c>
      <c r="E11" s="117">
        <v>6421629</v>
      </c>
      <c r="F11" s="117">
        <v>6622946</v>
      </c>
      <c r="G11" s="118">
        <v>6645598</v>
      </c>
      <c r="H11" s="119">
        <v>6686987</v>
      </c>
      <c r="I11" s="43"/>
      <c r="J11" s="13"/>
    </row>
    <row r="12" spans="1:10" x14ac:dyDescent="0.25">
      <c r="A12" s="13"/>
      <c r="B12" s="189" t="s">
        <v>163</v>
      </c>
      <c r="C12" s="190"/>
      <c r="D12" s="192"/>
      <c r="E12" s="191">
        <v>56744</v>
      </c>
      <c r="F12" s="191">
        <v>58601</v>
      </c>
      <c r="G12" s="191">
        <v>58813</v>
      </c>
      <c r="H12" s="193">
        <v>59201</v>
      </c>
      <c r="I12" s="43"/>
      <c r="J12" s="13"/>
    </row>
    <row r="13" spans="1:10" ht="15.75" thickBot="1" x14ac:dyDescent="0.3">
      <c r="A13" s="13"/>
      <c r="B13" s="130"/>
      <c r="C13" s="144"/>
      <c r="D13" s="124"/>
      <c r="E13" s="44"/>
      <c r="F13" s="44"/>
      <c r="G13" s="44"/>
      <c r="H13" s="48"/>
      <c r="I13" s="43"/>
      <c r="J13" s="13"/>
    </row>
    <row r="14" spans="1:10" ht="15.75" thickBot="1" x14ac:dyDescent="0.3">
      <c r="A14" s="13"/>
      <c r="B14" s="135" t="s">
        <v>4</v>
      </c>
      <c r="C14" s="59">
        <f t="shared" ref="C14:H14" si="1">SUM(C11:C13)</f>
        <v>6099031</v>
      </c>
      <c r="D14" s="59">
        <f t="shared" si="1"/>
        <v>6099031</v>
      </c>
      <c r="E14" s="59">
        <f t="shared" si="1"/>
        <v>6478373</v>
      </c>
      <c r="F14" s="59">
        <f t="shared" si="1"/>
        <v>6681547</v>
      </c>
      <c r="G14" s="59">
        <f t="shared" si="1"/>
        <v>6704411</v>
      </c>
      <c r="H14" s="59">
        <f t="shared" si="1"/>
        <v>6746188</v>
      </c>
      <c r="I14" s="19"/>
      <c r="J14" s="13"/>
    </row>
    <row r="15" spans="1:10" ht="15.75" thickBot="1" x14ac:dyDescent="0.3">
      <c r="A15" s="13"/>
      <c r="B15" s="202" t="s">
        <v>7</v>
      </c>
      <c r="C15" s="204"/>
      <c r="D15" s="204"/>
      <c r="E15" s="204"/>
      <c r="F15" s="204"/>
      <c r="G15" s="204"/>
      <c r="H15" s="205"/>
      <c r="I15" s="19"/>
      <c r="J15" s="13"/>
    </row>
    <row r="16" spans="1:10" x14ac:dyDescent="0.25">
      <c r="A16" s="13"/>
      <c r="B16" s="42" t="s">
        <v>11</v>
      </c>
      <c r="C16" s="22">
        <v>1518207</v>
      </c>
      <c r="D16" s="121">
        <v>1518207</v>
      </c>
      <c r="E16" s="117">
        <v>1731547</v>
      </c>
      <c r="F16" s="117">
        <v>1634871</v>
      </c>
      <c r="G16" s="117">
        <v>1494251</v>
      </c>
      <c r="H16" s="119">
        <v>1494251</v>
      </c>
      <c r="I16" s="43"/>
      <c r="J16" s="13"/>
    </row>
    <row r="17" spans="1:10" x14ac:dyDescent="0.25">
      <c r="A17" s="13"/>
      <c r="B17" s="42" t="s">
        <v>12</v>
      </c>
      <c r="C17" s="142">
        <v>34000</v>
      </c>
      <c r="D17" s="122">
        <v>34000</v>
      </c>
      <c r="E17" s="162">
        <v>34000</v>
      </c>
      <c r="F17" s="162">
        <v>34000</v>
      </c>
      <c r="G17" s="162">
        <v>34000</v>
      </c>
      <c r="H17" s="163">
        <v>34000</v>
      </c>
      <c r="I17" s="43"/>
      <c r="J17" s="13"/>
    </row>
    <row r="18" spans="1:10" x14ac:dyDescent="0.25">
      <c r="A18" s="13"/>
      <c r="B18" s="42" t="s">
        <v>142</v>
      </c>
      <c r="C18" s="142">
        <v>22958</v>
      </c>
      <c r="D18" s="122">
        <v>22958</v>
      </c>
      <c r="E18" s="30">
        <v>23172</v>
      </c>
      <c r="F18" s="30">
        <v>21746</v>
      </c>
      <c r="G18" s="30">
        <v>21746</v>
      </c>
      <c r="H18" s="47">
        <v>21746</v>
      </c>
      <c r="I18" s="43"/>
      <c r="J18" s="13"/>
    </row>
    <row r="19" spans="1:10" x14ac:dyDescent="0.25">
      <c r="A19" s="13"/>
      <c r="B19" s="42" t="s">
        <v>143</v>
      </c>
      <c r="C19" s="142">
        <v>64876</v>
      </c>
      <c r="D19" s="122">
        <v>64876</v>
      </c>
      <c r="E19" s="30">
        <v>65481</v>
      </c>
      <c r="F19" s="30">
        <v>61451</v>
      </c>
      <c r="G19" s="30">
        <v>61451</v>
      </c>
      <c r="H19" s="47">
        <v>61451</v>
      </c>
      <c r="I19" s="43"/>
      <c r="J19" s="13"/>
    </row>
    <row r="20" spans="1:10" x14ac:dyDescent="0.25">
      <c r="A20" s="13"/>
      <c r="B20" s="42" t="s">
        <v>6</v>
      </c>
      <c r="C20" s="142">
        <v>148980</v>
      </c>
      <c r="D20" s="122">
        <v>148980</v>
      </c>
      <c r="E20" s="162">
        <v>148980</v>
      </c>
      <c r="F20" s="162">
        <v>148980</v>
      </c>
      <c r="G20" s="162">
        <v>148980</v>
      </c>
      <c r="H20" s="163">
        <v>148980</v>
      </c>
      <c r="I20" s="43"/>
      <c r="J20" s="13"/>
    </row>
    <row r="21" spans="1:10" x14ac:dyDescent="0.25">
      <c r="A21" s="13"/>
      <c r="B21" s="151" t="s">
        <v>144</v>
      </c>
      <c r="C21" s="142">
        <v>20000</v>
      </c>
      <c r="D21" s="122">
        <v>20000</v>
      </c>
      <c r="E21" s="30">
        <v>20000</v>
      </c>
      <c r="F21" s="30">
        <v>20000</v>
      </c>
      <c r="G21" s="30">
        <v>20000</v>
      </c>
      <c r="H21" s="47">
        <v>20000</v>
      </c>
      <c r="I21" s="43"/>
      <c r="J21" s="13"/>
    </row>
    <row r="22" spans="1:10" x14ac:dyDescent="0.25">
      <c r="A22" s="13"/>
      <c r="B22" s="161" t="s">
        <v>118</v>
      </c>
      <c r="C22" s="142">
        <v>0</v>
      </c>
      <c r="D22" s="122">
        <v>0</v>
      </c>
      <c r="E22" s="30">
        <v>0</v>
      </c>
      <c r="F22" s="30">
        <v>0</v>
      </c>
      <c r="G22" s="30">
        <v>0</v>
      </c>
      <c r="H22" s="47">
        <v>0</v>
      </c>
      <c r="I22" s="43"/>
      <c r="J22" s="13"/>
    </row>
    <row r="23" spans="1:10" x14ac:dyDescent="0.25">
      <c r="A23" s="13"/>
      <c r="B23" s="42" t="s">
        <v>145</v>
      </c>
      <c r="C23" s="142">
        <v>0</v>
      </c>
      <c r="D23" s="122">
        <v>25109</v>
      </c>
      <c r="E23" s="30">
        <v>0</v>
      </c>
      <c r="F23" s="30">
        <v>0</v>
      </c>
      <c r="G23" s="30">
        <v>0</v>
      </c>
      <c r="H23" s="47">
        <v>0</v>
      </c>
      <c r="I23" s="43"/>
      <c r="J23" s="13"/>
    </row>
    <row r="24" spans="1:10" x14ac:dyDescent="0.25">
      <c r="A24" s="13"/>
      <c r="B24" s="42" t="s">
        <v>146</v>
      </c>
      <c r="C24" s="142">
        <v>0</v>
      </c>
      <c r="D24" s="122">
        <v>0</v>
      </c>
      <c r="E24" s="30">
        <v>0</v>
      </c>
      <c r="F24" s="30">
        <v>0</v>
      </c>
      <c r="G24" s="30">
        <v>0</v>
      </c>
      <c r="H24" s="47">
        <v>0</v>
      </c>
      <c r="I24" s="43"/>
      <c r="J24" s="13"/>
    </row>
    <row r="25" spans="1:10" x14ac:dyDescent="0.25">
      <c r="A25" s="13"/>
      <c r="B25" s="42"/>
      <c r="C25" s="142"/>
      <c r="D25" s="122"/>
      <c r="E25" s="30"/>
      <c r="F25" s="30"/>
      <c r="G25" s="30"/>
      <c r="H25" s="47"/>
      <c r="I25" s="43"/>
      <c r="J25" s="13"/>
    </row>
    <row r="26" spans="1:10" ht="15.75" thickBot="1" x14ac:dyDescent="0.3">
      <c r="A26" s="13"/>
      <c r="B26" s="42"/>
      <c r="C26" s="28"/>
      <c r="D26" s="124"/>
      <c r="E26" s="44"/>
      <c r="F26" s="44"/>
      <c r="G26" s="44"/>
      <c r="H26" s="48"/>
      <c r="I26" s="43"/>
      <c r="J26" s="13"/>
    </row>
    <row r="27" spans="1:10" ht="15.75" thickBot="1" x14ac:dyDescent="0.3">
      <c r="A27" s="13"/>
      <c r="B27" s="20" t="s">
        <v>4</v>
      </c>
      <c r="C27" s="59">
        <f t="shared" ref="C27:H27" si="2">SUM(C16:C26)</f>
        <v>1809021</v>
      </c>
      <c r="D27" s="59">
        <f t="shared" si="2"/>
        <v>1834130</v>
      </c>
      <c r="E27" s="59">
        <f t="shared" si="2"/>
        <v>2023180</v>
      </c>
      <c r="F27" s="59">
        <f t="shared" si="2"/>
        <v>1921048</v>
      </c>
      <c r="G27" s="59">
        <f t="shared" si="2"/>
        <v>1780428</v>
      </c>
      <c r="H27" s="59">
        <f t="shared" si="2"/>
        <v>1780428</v>
      </c>
      <c r="I27" s="19"/>
      <c r="J27" s="13"/>
    </row>
    <row r="28" spans="1:10" ht="15.75" thickBot="1" x14ac:dyDescent="0.3">
      <c r="A28" s="13"/>
      <c r="B28" s="202" t="s">
        <v>8</v>
      </c>
      <c r="C28" s="203"/>
      <c r="D28" s="203"/>
      <c r="E28" s="203"/>
      <c r="F28" s="203"/>
      <c r="G28" s="203"/>
      <c r="H28" s="210"/>
      <c r="I28" s="19"/>
      <c r="J28" s="13"/>
    </row>
    <row r="29" spans="1:10" x14ac:dyDescent="0.25">
      <c r="A29" s="13"/>
      <c r="B29" s="21" t="s">
        <v>13</v>
      </c>
      <c r="C29" s="22">
        <v>105824</v>
      </c>
      <c r="D29" s="116">
        <v>105824</v>
      </c>
      <c r="E29" s="23">
        <v>105824</v>
      </c>
      <c r="F29" s="23">
        <v>105824</v>
      </c>
      <c r="G29" s="23">
        <v>105824</v>
      </c>
      <c r="H29" s="23">
        <v>105824</v>
      </c>
      <c r="I29" s="19"/>
      <c r="J29" s="13"/>
    </row>
    <row r="30" spans="1:10" x14ac:dyDescent="0.25">
      <c r="A30" s="13"/>
      <c r="B30" s="21" t="s">
        <v>92</v>
      </c>
      <c r="C30" s="26">
        <v>0</v>
      </c>
      <c r="D30" s="116">
        <v>0</v>
      </c>
      <c r="E30" s="23">
        <v>0</v>
      </c>
      <c r="F30" s="23">
        <v>0</v>
      </c>
      <c r="G30" s="23">
        <v>0</v>
      </c>
      <c r="H30" s="23">
        <v>0</v>
      </c>
      <c r="I30" s="19"/>
      <c r="J30" s="13"/>
    </row>
    <row r="31" spans="1:10" x14ac:dyDescent="0.25">
      <c r="A31" s="13"/>
      <c r="B31" s="21" t="s">
        <v>125</v>
      </c>
      <c r="C31" s="26">
        <v>0</v>
      </c>
      <c r="D31" s="116">
        <v>0</v>
      </c>
      <c r="E31" s="23">
        <v>0</v>
      </c>
      <c r="F31" s="23">
        <v>0</v>
      </c>
      <c r="G31" s="23">
        <v>0</v>
      </c>
      <c r="H31" s="23">
        <v>0</v>
      </c>
      <c r="I31" s="19"/>
      <c r="J31" s="13"/>
    </row>
    <row r="32" spans="1:10" ht="15.75" thickBot="1" x14ac:dyDescent="0.3">
      <c r="A32" s="13"/>
      <c r="B32" s="21"/>
      <c r="C32" s="33"/>
      <c r="D32" s="116"/>
      <c r="E32" s="24"/>
      <c r="F32" s="24"/>
      <c r="G32" s="25"/>
      <c r="H32" s="25"/>
      <c r="I32" s="19"/>
      <c r="J32" s="13"/>
    </row>
    <row r="33" spans="1:10" ht="15.75" thickBot="1" x14ac:dyDescent="0.3">
      <c r="A33" s="13"/>
      <c r="B33" s="20" t="s">
        <v>4</v>
      </c>
      <c r="C33" s="32">
        <f>SUM(C29:C32)</f>
        <v>105824</v>
      </c>
      <c r="D33" s="126">
        <f t="shared" ref="D33:H33" si="3">SUM(D29:D32)</f>
        <v>105824</v>
      </c>
      <c r="E33" s="32">
        <f t="shared" si="3"/>
        <v>105824</v>
      </c>
      <c r="F33" s="32">
        <f t="shared" si="3"/>
        <v>105824</v>
      </c>
      <c r="G33" s="32">
        <f t="shared" si="3"/>
        <v>105824</v>
      </c>
      <c r="H33" s="32">
        <f t="shared" si="3"/>
        <v>105824</v>
      </c>
      <c r="I33" s="19"/>
      <c r="J33" s="13"/>
    </row>
    <row r="34" spans="1:10" ht="15.75" thickBot="1" x14ac:dyDescent="0.3">
      <c r="A34" s="13"/>
      <c r="B34" s="206" t="s">
        <v>9</v>
      </c>
      <c r="C34" s="204"/>
      <c r="D34" s="204"/>
      <c r="E34" s="204"/>
      <c r="F34" s="204"/>
      <c r="G34" s="204"/>
      <c r="H34" s="205"/>
      <c r="I34" s="19"/>
      <c r="J34" s="13"/>
    </row>
    <row r="35" spans="1:10" x14ac:dyDescent="0.25">
      <c r="A35" s="13"/>
      <c r="B35" s="61" t="s">
        <v>14</v>
      </c>
      <c r="C35" s="22">
        <v>23800</v>
      </c>
      <c r="D35" s="121">
        <v>23800</v>
      </c>
      <c r="E35" s="45">
        <v>23800</v>
      </c>
      <c r="F35" s="45">
        <v>23800</v>
      </c>
      <c r="G35" s="45">
        <v>23800</v>
      </c>
      <c r="H35" s="46">
        <v>23800</v>
      </c>
      <c r="I35" s="43"/>
      <c r="J35" s="13"/>
    </row>
    <row r="36" spans="1:10" ht="15.75" thickBot="1" x14ac:dyDescent="0.3">
      <c r="A36" s="13"/>
      <c r="B36" s="130"/>
      <c r="C36" s="28"/>
      <c r="D36" s="127"/>
      <c r="E36" s="128"/>
      <c r="F36" s="128"/>
      <c r="G36" s="128"/>
      <c r="H36" s="129"/>
      <c r="I36" s="43"/>
      <c r="J36" s="13"/>
    </row>
    <row r="37" spans="1:10" ht="15.75" thickBot="1" x14ac:dyDescent="0.3">
      <c r="A37" s="13"/>
      <c r="B37" s="60" t="s">
        <v>4</v>
      </c>
      <c r="C37" s="59">
        <f t="shared" ref="C37:D37" si="4">SUM(C35:C36)</f>
        <v>23800</v>
      </c>
      <c r="D37" s="138">
        <f t="shared" si="4"/>
        <v>23800</v>
      </c>
      <c r="E37" s="139">
        <f>SUM(E35:E36)</f>
        <v>23800</v>
      </c>
      <c r="F37" s="139">
        <f t="shared" ref="F37:H37" si="5">SUM(F35:F36)</f>
        <v>23800</v>
      </c>
      <c r="G37" s="139">
        <f t="shared" si="5"/>
        <v>23800</v>
      </c>
      <c r="H37" s="140">
        <f t="shared" si="5"/>
        <v>23800</v>
      </c>
      <c r="I37" s="43"/>
      <c r="J37" s="13"/>
    </row>
    <row r="38" spans="1:10" ht="15.75" thickBot="1" x14ac:dyDescent="0.3">
      <c r="A38" s="13"/>
      <c r="B38" s="202" t="s">
        <v>10</v>
      </c>
      <c r="C38" s="203"/>
      <c r="D38" s="207"/>
      <c r="E38" s="207"/>
      <c r="F38" s="207"/>
      <c r="G38" s="207"/>
      <c r="H38" s="208"/>
      <c r="I38" s="19"/>
      <c r="J38" s="13"/>
    </row>
    <row r="39" spans="1:10" x14ac:dyDescent="0.25">
      <c r="A39" s="13"/>
      <c r="B39" s="164" t="s">
        <v>15</v>
      </c>
      <c r="C39" s="22">
        <v>5250</v>
      </c>
      <c r="D39" s="136">
        <v>5250</v>
      </c>
      <c r="E39" s="45">
        <v>5250</v>
      </c>
      <c r="F39" s="45">
        <v>5250</v>
      </c>
      <c r="G39" s="45">
        <v>5250</v>
      </c>
      <c r="H39" s="46">
        <v>5250</v>
      </c>
      <c r="I39" s="43"/>
      <c r="J39" s="13"/>
    </row>
    <row r="40" spans="1:10" x14ac:dyDescent="0.25">
      <c r="A40" s="13"/>
      <c r="B40" s="42" t="s">
        <v>16</v>
      </c>
      <c r="C40" s="26">
        <v>500</v>
      </c>
      <c r="D40" s="125">
        <v>500</v>
      </c>
      <c r="E40" s="30">
        <v>500</v>
      </c>
      <c r="F40" s="30">
        <v>500</v>
      </c>
      <c r="G40" s="30">
        <v>500</v>
      </c>
      <c r="H40" s="47">
        <v>500</v>
      </c>
      <c r="I40" s="43"/>
      <c r="J40" s="13"/>
    </row>
    <row r="41" spans="1:10" x14ac:dyDescent="0.25">
      <c r="A41" s="13"/>
      <c r="B41" s="42" t="s">
        <v>17</v>
      </c>
      <c r="C41" s="26">
        <v>55000</v>
      </c>
      <c r="D41" s="125">
        <v>55000</v>
      </c>
      <c r="E41" s="30">
        <v>55000</v>
      </c>
      <c r="F41" s="30">
        <v>55000</v>
      </c>
      <c r="G41" s="30">
        <v>55000</v>
      </c>
      <c r="H41" s="47">
        <v>55000</v>
      </c>
      <c r="I41" s="43"/>
      <c r="J41" s="13"/>
    </row>
    <row r="42" spans="1:10" x14ac:dyDescent="0.25">
      <c r="A42" s="13"/>
      <c r="B42" s="42" t="s">
        <v>18</v>
      </c>
      <c r="C42" s="26">
        <v>30000</v>
      </c>
      <c r="D42" s="125">
        <v>30000</v>
      </c>
      <c r="E42" s="30">
        <v>30000</v>
      </c>
      <c r="F42" s="30">
        <v>30000</v>
      </c>
      <c r="G42" s="30">
        <v>30000</v>
      </c>
      <c r="H42" s="47">
        <v>30000</v>
      </c>
      <c r="I42" s="43"/>
      <c r="J42" s="13"/>
    </row>
    <row r="43" spans="1:10" x14ac:dyDescent="0.25">
      <c r="A43" s="13"/>
      <c r="B43" s="42" t="s">
        <v>19</v>
      </c>
      <c r="C43" s="26">
        <v>60000</v>
      </c>
      <c r="D43" s="125">
        <v>60000</v>
      </c>
      <c r="E43" s="30">
        <v>60000</v>
      </c>
      <c r="F43" s="30">
        <v>60000</v>
      </c>
      <c r="G43" s="30">
        <v>60000</v>
      </c>
      <c r="H43" s="47">
        <v>60000</v>
      </c>
      <c r="I43" s="43"/>
      <c r="J43" s="13"/>
    </row>
    <row r="44" spans="1:10" x14ac:dyDescent="0.25">
      <c r="A44" s="13"/>
      <c r="B44" s="42" t="s">
        <v>20</v>
      </c>
      <c r="C44" s="26">
        <v>3500</v>
      </c>
      <c r="D44" s="125">
        <v>18500</v>
      </c>
      <c r="E44" s="30">
        <v>3500</v>
      </c>
      <c r="F44" s="30">
        <v>3500</v>
      </c>
      <c r="G44" s="30">
        <v>3500</v>
      </c>
      <c r="H44" s="47">
        <v>3500</v>
      </c>
      <c r="I44" s="43"/>
      <c r="J44" s="13"/>
    </row>
    <row r="45" spans="1:10" x14ac:dyDescent="0.25">
      <c r="A45" s="13"/>
      <c r="B45" s="42" t="s">
        <v>21</v>
      </c>
      <c r="C45" s="26">
        <v>2000</v>
      </c>
      <c r="D45" s="125">
        <v>2000</v>
      </c>
      <c r="E45" s="30">
        <v>2000</v>
      </c>
      <c r="F45" s="30">
        <v>2000</v>
      </c>
      <c r="G45" s="30">
        <v>2000</v>
      </c>
      <c r="H45" s="47">
        <v>2000</v>
      </c>
      <c r="I45" s="43"/>
      <c r="J45" s="13"/>
    </row>
    <row r="46" spans="1:10" x14ac:dyDescent="0.25">
      <c r="A46" s="13"/>
      <c r="B46" s="42" t="s">
        <v>22</v>
      </c>
      <c r="C46" s="142">
        <v>4000</v>
      </c>
      <c r="D46" s="137">
        <v>4000</v>
      </c>
      <c r="E46" s="128">
        <v>4000</v>
      </c>
      <c r="F46" s="128">
        <v>4000</v>
      </c>
      <c r="G46" s="128">
        <v>4000</v>
      </c>
      <c r="H46" s="129">
        <v>4000</v>
      </c>
      <c r="I46" s="43"/>
      <c r="J46" s="13"/>
    </row>
    <row r="47" spans="1:10" x14ac:dyDescent="0.25">
      <c r="A47" s="13"/>
      <c r="B47" s="161"/>
      <c r="C47" s="142"/>
      <c r="D47" s="125"/>
      <c r="E47" s="30"/>
      <c r="F47" s="30"/>
      <c r="G47" s="30"/>
      <c r="H47" s="129"/>
      <c r="I47" s="43"/>
      <c r="J47" s="13"/>
    </row>
    <row r="48" spans="1:10" x14ac:dyDescent="0.25">
      <c r="A48" s="13"/>
      <c r="B48" s="150"/>
      <c r="C48" s="142"/>
      <c r="D48" s="137"/>
      <c r="E48" s="128"/>
      <c r="F48" s="128"/>
      <c r="G48" s="128"/>
      <c r="H48" s="129"/>
      <c r="I48" s="43"/>
      <c r="J48" s="13"/>
    </row>
    <row r="49" spans="1:10" ht="15.75" thickBot="1" x14ac:dyDescent="0.3">
      <c r="A49" s="13"/>
      <c r="B49" s="165"/>
      <c r="C49" s="28"/>
      <c r="D49" s="137"/>
      <c r="E49" s="128"/>
      <c r="F49" s="128"/>
      <c r="G49" s="128"/>
      <c r="H49" s="129"/>
      <c r="I49" s="43"/>
      <c r="J49" s="13"/>
    </row>
    <row r="50" spans="1:10" ht="15.75" thickBot="1" x14ac:dyDescent="0.3">
      <c r="A50" s="13"/>
      <c r="B50" s="60" t="s">
        <v>4</v>
      </c>
      <c r="C50" s="59">
        <f t="shared" ref="C50:H50" si="6">SUM(C39:C49)</f>
        <v>160250</v>
      </c>
      <c r="D50" s="32">
        <f t="shared" si="6"/>
        <v>175250</v>
      </c>
      <c r="E50" s="32">
        <f t="shared" si="6"/>
        <v>160250</v>
      </c>
      <c r="F50" s="32">
        <f t="shared" si="6"/>
        <v>160250</v>
      </c>
      <c r="G50" s="32">
        <f t="shared" si="6"/>
        <v>160250</v>
      </c>
      <c r="H50" s="32">
        <f t="shared" si="6"/>
        <v>160250</v>
      </c>
      <c r="I50" s="131"/>
      <c r="J50" s="13"/>
    </row>
    <row r="51" spans="1:10" ht="15.75" thickBot="1" x14ac:dyDescent="0.3">
      <c r="A51" s="13"/>
      <c r="B51" s="202" t="s">
        <v>96</v>
      </c>
      <c r="C51" s="203"/>
      <c r="D51" s="204"/>
      <c r="E51" s="204"/>
      <c r="F51" s="204"/>
      <c r="G51" s="204"/>
      <c r="H51" s="205"/>
      <c r="I51" s="131"/>
      <c r="J51" s="13"/>
    </row>
    <row r="52" spans="1:10" x14ac:dyDescent="0.25">
      <c r="A52" s="13"/>
      <c r="B52" s="95" t="s">
        <v>97</v>
      </c>
      <c r="C52" s="96">
        <v>28404</v>
      </c>
      <c r="D52" s="154">
        <v>28404</v>
      </c>
      <c r="E52" s="155">
        <v>28404</v>
      </c>
      <c r="F52" s="155">
        <v>28404</v>
      </c>
      <c r="G52" s="155">
        <v>28404</v>
      </c>
      <c r="H52" s="156">
        <v>28404</v>
      </c>
      <c r="I52" s="43"/>
      <c r="J52" s="13"/>
    </row>
    <row r="53" spans="1:10" x14ac:dyDescent="0.25">
      <c r="A53" s="13"/>
      <c r="B53" s="95" t="s">
        <v>147</v>
      </c>
      <c r="C53" s="97"/>
      <c r="D53" s="157"/>
      <c r="E53" s="78"/>
      <c r="F53" s="78"/>
      <c r="G53" s="78"/>
      <c r="H53" s="79"/>
      <c r="I53" s="43"/>
      <c r="J53" s="13"/>
    </row>
    <row r="54" spans="1:10" x14ac:dyDescent="0.25">
      <c r="A54" s="13"/>
      <c r="B54" s="95" t="s">
        <v>148</v>
      </c>
      <c r="C54" s="83"/>
      <c r="D54" s="157"/>
      <c r="E54" s="78"/>
      <c r="F54" s="78"/>
      <c r="G54" s="78"/>
      <c r="H54" s="79"/>
      <c r="I54" s="43"/>
      <c r="J54" s="13"/>
    </row>
    <row r="55" spans="1:10" ht="15.75" thickBot="1" x14ac:dyDescent="0.3">
      <c r="A55" s="13"/>
      <c r="B55" s="95" t="s">
        <v>122</v>
      </c>
      <c r="C55" s="173"/>
      <c r="D55" s="158"/>
      <c r="E55" s="159"/>
      <c r="F55" s="159"/>
      <c r="G55" s="159"/>
      <c r="H55" s="160"/>
      <c r="I55" s="43"/>
      <c r="J55" s="13"/>
    </row>
    <row r="56" spans="1:10" ht="15.75" thickBot="1" x14ac:dyDescent="0.3">
      <c r="A56" s="13"/>
      <c r="B56" s="20" t="s">
        <v>4</v>
      </c>
      <c r="C56" s="88">
        <f t="shared" ref="C56:H56" si="7">SUM(C52:C55)</f>
        <v>28404</v>
      </c>
      <c r="D56" s="88">
        <f t="shared" si="7"/>
        <v>28404</v>
      </c>
      <c r="E56" s="88">
        <f t="shared" si="7"/>
        <v>28404</v>
      </c>
      <c r="F56" s="88">
        <f t="shared" si="7"/>
        <v>28404</v>
      </c>
      <c r="G56" s="88">
        <f t="shared" si="7"/>
        <v>28404</v>
      </c>
      <c r="H56" s="88">
        <f t="shared" si="7"/>
        <v>28404</v>
      </c>
      <c r="I56" s="34"/>
      <c r="J56" s="13"/>
    </row>
    <row r="57" spans="1:10" ht="15.75" thickBot="1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8.75" thickBot="1" x14ac:dyDescent="0.3">
      <c r="A58" s="13"/>
      <c r="B58" s="36" t="s">
        <v>112</v>
      </c>
      <c r="C58" s="35">
        <f t="shared" ref="C58:H58" si="8">C14+C27+C33+C37+C50+C56</f>
        <v>8226330</v>
      </c>
      <c r="D58" s="35">
        <f t="shared" si="8"/>
        <v>8266439</v>
      </c>
      <c r="E58" s="35">
        <f t="shared" si="8"/>
        <v>8819831</v>
      </c>
      <c r="F58" s="35">
        <f t="shared" si="8"/>
        <v>8920873</v>
      </c>
      <c r="G58" s="35">
        <f t="shared" si="8"/>
        <v>8803117</v>
      </c>
      <c r="H58" s="35">
        <f t="shared" si="8"/>
        <v>8844894</v>
      </c>
      <c r="I58" s="13"/>
      <c r="J58" s="13"/>
    </row>
    <row r="59" spans="1:10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</row>
  </sheetData>
  <mergeCells count="9">
    <mergeCell ref="B51:H51"/>
    <mergeCell ref="B34:H34"/>
    <mergeCell ref="B38:H38"/>
    <mergeCell ref="B2:I2"/>
    <mergeCell ref="B3:I3"/>
    <mergeCell ref="B6:H6"/>
    <mergeCell ref="B10:H10"/>
    <mergeCell ref="B15:H15"/>
    <mergeCell ref="B28:H28"/>
  </mergeCells>
  <pageMargins left="0.25" right="0.25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workbookViewId="0">
      <selection activeCell="B4" sqref="B4"/>
    </sheetView>
  </sheetViews>
  <sheetFormatPr defaultRowHeight="15" x14ac:dyDescent="0.25"/>
  <cols>
    <col min="1" max="1" width="1.77734375" style="14" customWidth="1"/>
    <col min="2" max="2" width="37.3320312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95" t="s">
        <v>0</v>
      </c>
      <c r="C2" s="196"/>
      <c r="D2" s="196"/>
      <c r="E2" s="196"/>
      <c r="F2" s="196"/>
      <c r="G2" s="196"/>
      <c r="H2" s="196"/>
      <c r="I2" s="209"/>
      <c r="J2" s="12"/>
    </row>
    <row r="3" spans="1:10" s="2" customFormat="1" ht="20.25" customHeight="1" thickBot="1" x14ac:dyDescent="0.25">
      <c r="A3" s="1"/>
      <c r="B3" s="195" t="s">
        <v>166</v>
      </c>
      <c r="C3" s="196"/>
      <c r="D3" s="196"/>
      <c r="E3" s="196"/>
      <c r="F3" s="196"/>
      <c r="G3" s="196"/>
      <c r="H3" s="196"/>
      <c r="I3" s="209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23</v>
      </c>
      <c r="C5" s="16" t="s">
        <v>138</v>
      </c>
      <c r="D5" s="146" t="s">
        <v>139</v>
      </c>
      <c r="E5" s="152" t="s">
        <v>70</v>
      </c>
      <c r="F5" s="152" t="s">
        <v>94</v>
      </c>
      <c r="G5" s="152" t="s">
        <v>117</v>
      </c>
      <c r="H5" s="152" t="s">
        <v>140</v>
      </c>
      <c r="I5" s="15" t="s">
        <v>3</v>
      </c>
      <c r="J5" s="13"/>
    </row>
    <row r="6" spans="1:10" ht="16.5" customHeight="1" thickBot="1" x14ac:dyDescent="0.3">
      <c r="A6" s="13"/>
      <c r="B6" s="215" t="s">
        <v>24</v>
      </c>
      <c r="C6" s="216"/>
      <c r="D6" s="216"/>
      <c r="E6" s="216"/>
      <c r="F6" s="216"/>
      <c r="G6" s="216"/>
      <c r="H6" s="217"/>
      <c r="I6" s="19"/>
      <c r="J6" s="13"/>
    </row>
    <row r="7" spans="1:10" x14ac:dyDescent="0.25">
      <c r="A7" s="13"/>
      <c r="B7" s="42" t="s">
        <v>149</v>
      </c>
      <c r="C7" s="22">
        <v>4862849</v>
      </c>
      <c r="D7" s="121">
        <v>4873001</v>
      </c>
      <c r="E7" s="117">
        <v>5159400</v>
      </c>
      <c r="F7" s="117">
        <v>5266720</v>
      </c>
      <c r="G7" s="117">
        <v>5301715</v>
      </c>
      <c r="H7" s="119">
        <v>5377827</v>
      </c>
      <c r="I7" s="43">
        <v>1</v>
      </c>
      <c r="J7" s="13"/>
    </row>
    <row r="8" spans="1:10" ht="15.75" thickBot="1" x14ac:dyDescent="0.3">
      <c r="A8" s="13"/>
      <c r="B8" s="185" t="s">
        <v>154</v>
      </c>
      <c r="C8" s="28"/>
      <c r="D8" s="182">
        <v>14598</v>
      </c>
      <c r="E8" s="183">
        <v>14598</v>
      </c>
      <c r="F8" s="183">
        <v>14598</v>
      </c>
      <c r="G8" s="183">
        <v>14598</v>
      </c>
      <c r="H8" s="184">
        <v>14598</v>
      </c>
      <c r="I8" s="43"/>
      <c r="J8" s="13"/>
    </row>
    <row r="9" spans="1:10" ht="15.75" thickBot="1" x14ac:dyDescent="0.3">
      <c r="A9" s="13"/>
      <c r="B9" s="20" t="s">
        <v>4</v>
      </c>
      <c r="C9" s="59">
        <f t="shared" ref="C9" si="0">SUM(C7:C7)</f>
        <v>4862849</v>
      </c>
      <c r="D9" s="59">
        <f>SUM(D7:D8)</f>
        <v>4887599</v>
      </c>
      <c r="E9" s="59">
        <f t="shared" ref="E9:H9" si="1">SUM(E7:E8)</f>
        <v>5173998</v>
      </c>
      <c r="F9" s="59">
        <f t="shared" si="1"/>
        <v>5281318</v>
      </c>
      <c r="G9" s="59">
        <f t="shared" si="1"/>
        <v>5316313</v>
      </c>
      <c r="H9" s="59">
        <f t="shared" si="1"/>
        <v>5392425</v>
      </c>
      <c r="I9" s="19"/>
      <c r="J9" s="13"/>
    </row>
    <row r="10" spans="1:10" ht="16.5" customHeight="1" thickBot="1" x14ac:dyDescent="0.3">
      <c r="A10" s="13"/>
      <c r="B10" s="218" t="s">
        <v>25</v>
      </c>
      <c r="C10" s="219"/>
      <c r="D10" s="219"/>
      <c r="E10" s="219"/>
      <c r="F10" s="219"/>
      <c r="G10" s="219"/>
      <c r="H10" s="220"/>
      <c r="I10" s="19"/>
      <c r="J10" s="13"/>
    </row>
    <row r="11" spans="1:10" x14ac:dyDescent="0.25">
      <c r="A11" s="13"/>
      <c r="B11" s="21" t="s">
        <v>32</v>
      </c>
      <c r="C11" s="22">
        <v>1783610</v>
      </c>
      <c r="D11" s="116">
        <v>1837751</v>
      </c>
      <c r="E11" s="120">
        <v>1960000</v>
      </c>
      <c r="F11" s="120">
        <v>2009808</v>
      </c>
      <c r="G11" s="141">
        <v>2009808</v>
      </c>
      <c r="H11" s="141">
        <v>2009808</v>
      </c>
      <c r="I11" s="19">
        <v>2</v>
      </c>
      <c r="J11" s="13"/>
    </row>
    <row r="12" spans="1:10" ht="15.75" thickBot="1" x14ac:dyDescent="0.3">
      <c r="A12" s="13"/>
      <c r="B12" s="186" t="s">
        <v>155</v>
      </c>
      <c r="C12" s="187"/>
      <c r="D12" s="188"/>
      <c r="E12" s="188">
        <v>-36925</v>
      </c>
      <c r="F12" s="188">
        <v>-36925</v>
      </c>
      <c r="G12" s="188">
        <v>-36925</v>
      </c>
      <c r="H12" s="188">
        <v>-36925</v>
      </c>
      <c r="I12" s="19"/>
      <c r="J12" s="13"/>
    </row>
    <row r="13" spans="1:10" ht="15.75" thickBot="1" x14ac:dyDescent="0.3">
      <c r="A13" s="13"/>
      <c r="B13" s="20" t="s">
        <v>4</v>
      </c>
      <c r="C13" s="32">
        <f>SUM(C11:C12)</f>
        <v>1783610</v>
      </c>
      <c r="D13" s="32">
        <f>SUM(D11:D12)</f>
        <v>1837751</v>
      </c>
      <c r="E13" s="32">
        <f t="shared" ref="E13:H13" si="2">SUM(E11:E12)</f>
        <v>1923075</v>
      </c>
      <c r="F13" s="32">
        <f t="shared" si="2"/>
        <v>1972883</v>
      </c>
      <c r="G13" s="32">
        <f t="shared" si="2"/>
        <v>1972883</v>
      </c>
      <c r="H13" s="32">
        <f t="shared" si="2"/>
        <v>1972883</v>
      </c>
      <c r="I13" s="19"/>
      <c r="J13" s="13"/>
    </row>
    <row r="14" spans="1:10" ht="16.5" customHeight="1" thickBot="1" x14ac:dyDescent="0.3">
      <c r="A14" s="13"/>
      <c r="B14" s="221" t="s">
        <v>26</v>
      </c>
      <c r="C14" s="222"/>
      <c r="D14" s="222"/>
      <c r="E14" s="222"/>
      <c r="F14" s="222"/>
      <c r="G14" s="222"/>
      <c r="H14" s="223"/>
      <c r="I14" s="19"/>
      <c r="J14" s="13"/>
    </row>
    <row r="15" spans="1:10" x14ac:dyDescent="0.25">
      <c r="A15" s="13"/>
      <c r="B15" s="21" t="s">
        <v>33</v>
      </c>
      <c r="C15" s="80">
        <v>12000</v>
      </c>
      <c r="D15" s="121">
        <v>12000</v>
      </c>
      <c r="E15" s="45">
        <v>13000</v>
      </c>
      <c r="F15" s="45">
        <v>14000</v>
      </c>
      <c r="G15" s="62">
        <v>15000</v>
      </c>
      <c r="H15" s="46">
        <v>15000</v>
      </c>
      <c r="I15" s="43"/>
      <c r="J15" s="13"/>
    </row>
    <row r="16" spans="1:10" x14ac:dyDescent="0.25">
      <c r="A16" s="13"/>
      <c r="B16" s="21" t="s">
        <v>34</v>
      </c>
      <c r="C16" s="81">
        <v>5000</v>
      </c>
      <c r="D16" s="122">
        <v>5000</v>
      </c>
      <c r="E16" s="30">
        <v>5000</v>
      </c>
      <c r="F16" s="30">
        <v>5000</v>
      </c>
      <c r="G16" s="30">
        <v>5000</v>
      </c>
      <c r="H16" s="47">
        <v>5000</v>
      </c>
      <c r="I16" s="43"/>
      <c r="J16" s="13"/>
    </row>
    <row r="17" spans="1:10" x14ac:dyDescent="0.25">
      <c r="A17" s="13"/>
      <c r="B17" s="21" t="s">
        <v>35</v>
      </c>
      <c r="C17" s="81">
        <v>12500</v>
      </c>
      <c r="D17" s="179">
        <v>12500</v>
      </c>
      <c r="E17" s="30">
        <v>12500</v>
      </c>
      <c r="F17" s="30">
        <v>12500</v>
      </c>
      <c r="G17" s="30">
        <v>12500</v>
      </c>
      <c r="H17" s="47">
        <v>12500</v>
      </c>
      <c r="I17" s="43"/>
      <c r="J17" s="13"/>
    </row>
    <row r="18" spans="1:10" x14ac:dyDescent="0.25">
      <c r="A18" s="13"/>
      <c r="B18" s="21" t="s">
        <v>98</v>
      </c>
      <c r="C18" s="81">
        <v>14000</v>
      </c>
      <c r="D18" s="123">
        <v>14000</v>
      </c>
      <c r="E18" s="24">
        <v>15000</v>
      </c>
      <c r="F18" s="24">
        <v>16000</v>
      </c>
      <c r="G18" s="24">
        <v>16000</v>
      </c>
      <c r="H18" s="63">
        <v>16000</v>
      </c>
      <c r="I18" s="43"/>
      <c r="J18" s="13"/>
    </row>
    <row r="19" spans="1:10" ht="15.75" thickBot="1" x14ac:dyDescent="0.3">
      <c r="A19" s="13"/>
      <c r="B19" s="27" t="s">
        <v>36</v>
      </c>
      <c r="C19" s="81">
        <v>30000</v>
      </c>
      <c r="D19" s="124">
        <v>30000</v>
      </c>
      <c r="E19" s="44">
        <v>30000</v>
      </c>
      <c r="F19" s="44">
        <v>30000</v>
      </c>
      <c r="G19" s="44">
        <v>30000</v>
      </c>
      <c r="H19" s="48">
        <v>30000</v>
      </c>
      <c r="I19" s="43"/>
      <c r="J19" s="13"/>
    </row>
    <row r="20" spans="1:10" ht="15.75" thickBot="1" x14ac:dyDescent="0.3">
      <c r="A20" s="13"/>
      <c r="B20" s="20" t="s">
        <v>4</v>
      </c>
      <c r="C20" s="32">
        <f t="shared" ref="C20:H20" si="3">SUM(C15:C19)</f>
        <v>73500</v>
      </c>
      <c r="D20" s="59">
        <f t="shared" si="3"/>
        <v>73500</v>
      </c>
      <c r="E20" s="59">
        <f t="shared" si="3"/>
        <v>75500</v>
      </c>
      <c r="F20" s="59">
        <f t="shared" si="3"/>
        <v>77500</v>
      </c>
      <c r="G20" s="59">
        <f t="shared" si="3"/>
        <v>78500</v>
      </c>
      <c r="H20" s="59">
        <f t="shared" si="3"/>
        <v>78500</v>
      </c>
      <c r="I20" s="19"/>
      <c r="J20" s="13"/>
    </row>
    <row r="21" spans="1:10" ht="16.5" customHeight="1" thickBot="1" x14ac:dyDescent="0.25">
      <c r="A21" s="13"/>
      <c r="B21" s="224" t="s">
        <v>27</v>
      </c>
      <c r="C21" s="225"/>
      <c r="D21" s="225"/>
      <c r="E21" s="225"/>
      <c r="F21" s="225"/>
      <c r="G21" s="225"/>
      <c r="H21" s="226"/>
      <c r="I21" s="19"/>
      <c r="J21" s="13"/>
    </row>
    <row r="22" spans="1:10" x14ac:dyDescent="0.25">
      <c r="A22" s="13"/>
      <c r="B22" s="21" t="s">
        <v>37</v>
      </c>
      <c r="C22" s="22">
        <v>56500</v>
      </c>
      <c r="D22" s="116">
        <v>56500</v>
      </c>
      <c r="E22" s="24">
        <v>58000</v>
      </c>
      <c r="F22" s="24">
        <v>60000</v>
      </c>
      <c r="G22" s="25">
        <v>60000</v>
      </c>
      <c r="H22" s="25">
        <v>60000</v>
      </c>
      <c r="I22" s="19"/>
      <c r="J22" s="13"/>
    </row>
    <row r="23" spans="1:10" x14ac:dyDescent="0.25">
      <c r="A23" s="13"/>
      <c r="B23" s="21" t="s">
        <v>38</v>
      </c>
      <c r="C23" s="26">
        <v>6000</v>
      </c>
      <c r="D23" s="116">
        <v>6000</v>
      </c>
      <c r="E23" s="24">
        <v>6000</v>
      </c>
      <c r="F23" s="24">
        <v>7000</v>
      </c>
      <c r="G23" s="25">
        <v>7000</v>
      </c>
      <c r="H23" s="25">
        <v>7000</v>
      </c>
      <c r="I23" s="19"/>
      <c r="J23" s="13"/>
    </row>
    <row r="24" spans="1:10" x14ac:dyDescent="0.25">
      <c r="A24" s="13"/>
      <c r="B24" s="21" t="s">
        <v>39</v>
      </c>
      <c r="C24" s="26">
        <v>20000</v>
      </c>
      <c r="D24" s="116">
        <v>20000</v>
      </c>
      <c r="E24" s="24">
        <v>20000</v>
      </c>
      <c r="F24" s="24">
        <v>25000</v>
      </c>
      <c r="G24" s="25">
        <v>25000</v>
      </c>
      <c r="H24" s="25">
        <v>25000</v>
      </c>
      <c r="I24" s="19"/>
      <c r="J24" s="13"/>
    </row>
    <row r="25" spans="1:10" x14ac:dyDescent="0.25">
      <c r="A25" s="13"/>
      <c r="B25" s="153" t="s">
        <v>153</v>
      </c>
      <c r="C25" s="174">
        <v>-20000</v>
      </c>
      <c r="D25" s="178">
        <v>-20000</v>
      </c>
      <c r="E25" s="180">
        <v>-20000</v>
      </c>
      <c r="F25" s="180">
        <v>-25000</v>
      </c>
      <c r="G25" s="181">
        <v>-25000</v>
      </c>
      <c r="H25" s="181">
        <v>-25000</v>
      </c>
      <c r="I25" s="19">
        <v>7</v>
      </c>
      <c r="J25" s="13"/>
    </row>
    <row r="26" spans="1:10" x14ac:dyDescent="0.25">
      <c r="A26" s="13"/>
      <c r="B26" s="21" t="s">
        <v>40</v>
      </c>
      <c r="C26" s="26">
        <v>2500</v>
      </c>
      <c r="D26" s="116">
        <v>2500</v>
      </c>
      <c r="E26" s="24">
        <v>3000</v>
      </c>
      <c r="F26" s="24">
        <v>3000</v>
      </c>
      <c r="G26" s="25">
        <v>3000</v>
      </c>
      <c r="H26" s="25">
        <v>3000</v>
      </c>
      <c r="I26" s="19"/>
      <c r="J26" s="13"/>
    </row>
    <row r="27" spans="1:10" x14ac:dyDescent="0.25">
      <c r="A27" s="13"/>
      <c r="B27" s="27" t="s">
        <v>41</v>
      </c>
      <c r="C27" s="26">
        <v>20000</v>
      </c>
      <c r="D27" s="125">
        <v>28000</v>
      </c>
      <c r="E27" s="30">
        <v>28000</v>
      </c>
      <c r="F27" s="30">
        <v>29000</v>
      </c>
      <c r="G27" s="31">
        <v>29000</v>
      </c>
      <c r="H27" s="31">
        <v>29000</v>
      </c>
      <c r="I27" s="19"/>
      <c r="J27" s="13"/>
    </row>
    <row r="28" spans="1:10" ht="15.75" thickBot="1" x14ac:dyDescent="0.3">
      <c r="A28" s="13"/>
      <c r="B28" s="21" t="s">
        <v>42</v>
      </c>
      <c r="C28" s="26">
        <v>9000</v>
      </c>
      <c r="D28" s="116">
        <v>9000</v>
      </c>
      <c r="E28" s="24">
        <v>9000</v>
      </c>
      <c r="F28" s="24">
        <v>10000</v>
      </c>
      <c r="G28" s="25">
        <v>10000</v>
      </c>
      <c r="H28" s="25">
        <v>10000</v>
      </c>
      <c r="I28" s="19"/>
      <c r="J28" s="13"/>
    </row>
    <row r="29" spans="1:10" ht="15.75" thickBot="1" x14ac:dyDescent="0.3">
      <c r="A29" s="13"/>
      <c r="B29" s="20" t="s">
        <v>4</v>
      </c>
      <c r="C29" s="32">
        <f t="shared" ref="C29:H29" si="4">SUM(C22:C28)</f>
        <v>94000</v>
      </c>
      <c r="D29" s="32">
        <f t="shared" si="4"/>
        <v>102000</v>
      </c>
      <c r="E29" s="32">
        <f t="shared" si="4"/>
        <v>104000</v>
      </c>
      <c r="F29" s="32">
        <f t="shared" si="4"/>
        <v>109000</v>
      </c>
      <c r="G29" s="32">
        <f t="shared" si="4"/>
        <v>109000</v>
      </c>
      <c r="H29" s="32">
        <f t="shared" si="4"/>
        <v>109000</v>
      </c>
      <c r="I29" s="19"/>
      <c r="J29" s="13"/>
    </row>
    <row r="30" spans="1:10" ht="16.5" customHeight="1" thickBot="1" x14ac:dyDescent="0.3">
      <c r="A30" s="13"/>
      <c r="B30" s="228" t="s">
        <v>28</v>
      </c>
      <c r="C30" s="229"/>
      <c r="D30" s="229"/>
      <c r="E30" s="229"/>
      <c r="F30" s="229"/>
      <c r="G30" s="229"/>
      <c r="H30" s="230"/>
      <c r="I30" s="19"/>
      <c r="J30" s="13"/>
    </row>
    <row r="31" spans="1:10" x14ac:dyDescent="0.25">
      <c r="A31" s="13"/>
      <c r="B31" s="21" t="s">
        <v>43</v>
      </c>
      <c r="C31" s="22">
        <v>197500</v>
      </c>
      <c r="D31" s="116">
        <v>197500</v>
      </c>
      <c r="E31" s="24">
        <v>207500</v>
      </c>
      <c r="F31" s="24">
        <v>212000</v>
      </c>
      <c r="G31" s="25">
        <v>212000</v>
      </c>
      <c r="H31" s="25">
        <v>212000</v>
      </c>
      <c r="I31" s="19">
        <v>3</v>
      </c>
      <c r="J31" s="13"/>
    </row>
    <row r="32" spans="1:10" x14ac:dyDescent="0.25">
      <c r="A32" s="13"/>
      <c r="B32" s="21" t="s">
        <v>44</v>
      </c>
      <c r="C32" s="26">
        <v>160000</v>
      </c>
      <c r="D32" s="116">
        <v>260000</v>
      </c>
      <c r="E32" s="24">
        <v>176000</v>
      </c>
      <c r="F32" s="24">
        <v>193500</v>
      </c>
      <c r="G32" s="25">
        <v>193500</v>
      </c>
      <c r="H32" s="25">
        <v>193500</v>
      </c>
      <c r="I32" s="19">
        <v>4</v>
      </c>
      <c r="J32" s="13"/>
    </row>
    <row r="33" spans="1:10" x14ac:dyDescent="0.25">
      <c r="A33" s="13"/>
      <c r="B33" s="21" t="s">
        <v>45</v>
      </c>
      <c r="C33" s="26">
        <v>30000</v>
      </c>
      <c r="D33" s="116">
        <v>30000</v>
      </c>
      <c r="E33" s="24">
        <v>30000</v>
      </c>
      <c r="F33" s="24">
        <v>31000</v>
      </c>
      <c r="G33" s="25">
        <v>31000</v>
      </c>
      <c r="H33" s="25">
        <v>31000</v>
      </c>
      <c r="I33" s="19"/>
      <c r="J33" s="13"/>
    </row>
    <row r="34" spans="1:10" x14ac:dyDescent="0.25">
      <c r="A34" s="13"/>
      <c r="B34" s="27" t="s">
        <v>12</v>
      </c>
      <c r="C34" s="26">
        <v>34000</v>
      </c>
      <c r="D34" s="125">
        <v>34000</v>
      </c>
      <c r="E34" s="29">
        <v>34000</v>
      </c>
      <c r="F34" s="29">
        <v>34000</v>
      </c>
      <c r="G34" s="29">
        <v>34000</v>
      </c>
      <c r="H34" s="29">
        <v>34000</v>
      </c>
      <c r="I34" s="19"/>
      <c r="J34" s="13"/>
    </row>
    <row r="35" spans="1:10" ht="15.75" thickBot="1" x14ac:dyDescent="0.3">
      <c r="A35" s="13"/>
      <c r="B35" s="21" t="s">
        <v>46</v>
      </c>
      <c r="C35" s="26">
        <v>35000</v>
      </c>
      <c r="D35" s="116">
        <v>35000</v>
      </c>
      <c r="E35" s="24">
        <v>35000</v>
      </c>
      <c r="F35" s="24">
        <v>36000</v>
      </c>
      <c r="G35" s="25">
        <v>36000</v>
      </c>
      <c r="H35" s="25">
        <v>36000</v>
      </c>
      <c r="I35" s="19"/>
      <c r="J35" s="13"/>
    </row>
    <row r="36" spans="1:10" ht="15.75" thickBot="1" x14ac:dyDescent="0.3">
      <c r="A36" s="13"/>
      <c r="B36" s="20" t="s">
        <v>4</v>
      </c>
      <c r="C36" s="32">
        <f>SUM(C31:C35)</f>
        <v>456500</v>
      </c>
      <c r="D36" s="32">
        <f>SUM(D31:D35)</f>
        <v>556500</v>
      </c>
      <c r="E36" s="32">
        <f t="shared" ref="E36:H36" si="5">SUM(E31:E35)</f>
        <v>482500</v>
      </c>
      <c r="F36" s="32">
        <f t="shared" si="5"/>
        <v>506500</v>
      </c>
      <c r="G36" s="32">
        <f t="shared" si="5"/>
        <v>506500</v>
      </c>
      <c r="H36" s="32">
        <f t="shared" si="5"/>
        <v>506500</v>
      </c>
      <c r="I36" s="19"/>
      <c r="J36" s="13"/>
    </row>
    <row r="37" spans="1:10" ht="18.75" customHeight="1" thickBot="1" x14ac:dyDescent="0.3">
      <c r="A37" s="13"/>
      <c r="B37" s="211" t="s">
        <v>29</v>
      </c>
      <c r="C37" s="212"/>
      <c r="D37" s="212"/>
      <c r="E37" s="212"/>
      <c r="F37" s="212"/>
      <c r="G37" s="212"/>
      <c r="H37" s="227"/>
      <c r="I37" s="19"/>
      <c r="J37" s="13"/>
    </row>
    <row r="38" spans="1:10" x14ac:dyDescent="0.25">
      <c r="A38" s="13"/>
      <c r="B38" s="21" t="s">
        <v>47</v>
      </c>
      <c r="C38" s="22">
        <v>119200</v>
      </c>
      <c r="D38" s="116">
        <v>119200</v>
      </c>
      <c r="E38" s="24">
        <v>130000</v>
      </c>
      <c r="F38" s="24">
        <v>130000</v>
      </c>
      <c r="G38" s="25">
        <v>130000</v>
      </c>
      <c r="H38" s="25">
        <v>130000</v>
      </c>
      <c r="I38" s="19">
        <v>5</v>
      </c>
      <c r="J38" s="13"/>
    </row>
    <row r="39" spans="1:10" x14ac:dyDescent="0.25">
      <c r="A39" s="13"/>
      <c r="B39" s="21" t="s">
        <v>48</v>
      </c>
      <c r="C39" s="26">
        <v>38300</v>
      </c>
      <c r="D39" s="116">
        <v>38300</v>
      </c>
      <c r="E39" s="24">
        <v>39000</v>
      </c>
      <c r="F39" s="24">
        <v>42000</v>
      </c>
      <c r="G39" s="25">
        <v>42000</v>
      </c>
      <c r="H39" s="25">
        <v>42000</v>
      </c>
      <c r="I39" s="19">
        <v>6</v>
      </c>
      <c r="J39" s="13"/>
    </row>
    <row r="40" spans="1:10" x14ac:dyDescent="0.25">
      <c r="A40" s="13"/>
      <c r="B40" s="21" t="s">
        <v>49</v>
      </c>
      <c r="C40" s="26">
        <v>140000</v>
      </c>
      <c r="D40" s="116">
        <v>140000</v>
      </c>
      <c r="E40" s="24">
        <v>145000</v>
      </c>
      <c r="F40" s="24">
        <v>150000</v>
      </c>
      <c r="G40" s="25">
        <v>150000</v>
      </c>
      <c r="H40" s="25">
        <v>150000</v>
      </c>
      <c r="I40" s="19"/>
      <c r="J40" s="13"/>
    </row>
    <row r="41" spans="1:10" x14ac:dyDescent="0.25">
      <c r="A41" s="13"/>
      <c r="B41" s="21" t="s">
        <v>68</v>
      </c>
      <c r="C41" s="26">
        <v>91675</v>
      </c>
      <c r="D41" s="116">
        <v>91675</v>
      </c>
      <c r="E41" s="24">
        <v>94000</v>
      </c>
      <c r="F41" s="24">
        <v>94000</v>
      </c>
      <c r="G41" s="25">
        <v>94000</v>
      </c>
      <c r="H41" s="25">
        <v>94000</v>
      </c>
      <c r="I41" s="19"/>
      <c r="J41" s="13"/>
    </row>
    <row r="42" spans="1:10" ht="15.75" thickBot="1" x14ac:dyDescent="0.3">
      <c r="A42" s="13"/>
      <c r="B42" s="21" t="s">
        <v>150</v>
      </c>
      <c r="C42" s="26">
        <v>168980</v>
      </c>
      <c r="D42" s="116">
        <v>168980</v>
      </c>
      <c r="E42" s="23">
        <v>168980</v>
      </c>
      <c r="F42" s="23">
        <v>168980</v>
      </c>
      <c r="G42" s="23">
        <v>168980</v>
      </c>
      <c r="H42" s="23">
        <v>168980</v>
      </c>
      <c r="I42" s="19"/>
      <c r="J42" s="13"/>
    </row>
    <row r="43" spans="1:10" ht="15.75" thickBot="1" x14ac:dyDescent="0.3">
      <c r="A43" s="13"/>
      <c r="B43" s="20" t="s">
        <v>4</v>
      </c>
      <c r="C43" s="32">
        <f t="shared" ref="C43:H43" si="6">SUM(C38:C42)</f>
        <v>558155</v>
      </c>
      <c r="D43" s="32">
        <f t="shared" si="6"/>
        <v>558155</v>
      </c>
      <c r="E43" s="32">
        <f t="shared" si="6"/>
        <v>576980</v>
      </c>
      <c r="F43" s="32">
        <f t="shared" si="6"/>
        <v>584980</v>
      </c>
      <c r="G43" s="32">
        <f t="shared" si="6"/>
        <v>584980</v>
      </c>
      <c r="H43" s="32">
        <f t="shared" si="6"/>
        <v>584980</v>
      </c>
      <c r="I43" s="19"/>
      <c r="J43" s="13"/>
    </row>
    <row r="44" spans="1:10" ht="15.75" customHeight="1" thickBot="1" x14ac:dyDescent="0.3">
      <c r="A44" s="13"/>
      <c r="B44" s="211" t="s">
        <v>30</v>
      </c>
      <c r="C44" s="212"/>
      <c r="D44" s="212"/>
      <c r="E44" s="212"/>
      <c r="F44" s="212"/>
      <c r="G44" s="212"/>
      <c r="H44" s="227"/>
      <c r="I44" s="19"/>
      <c r="J44" s="13"/>
    </row>
    <row r="45" spans="1:10" x14ac:dyDescent="0.25">
      <c r="A45" s="13"/>
      <c r="B45" s="21" t="s">
        <v>50</v>
      </c>
      <c r="C45" s="22">
        <v>16500</v>
      </c>
      <c r="D45" s="116">
        <v>16500</v>
      </c>
      <c r="E45" s="24">
        <v>17500</v>
      </c>
      <c r="F45" s="24">
        <v>18000</v>
      </c>
      <c r="G45" s="25">
        <v>18000</v>
      </c>
      <c r="H45" s="25">
        <v>18000</v>
      </c>
      <c r="I45" s="19"/>
      <c r="J45" s="13"/>
    </row>
    <row r="46" spans="1:10" x14ac:dyDescent="0.25">
      <c r="A46" s="13"/>
      <c r="B46" s="21" t="s">
        <v>51</v>
      </c>
      <c r="C46" s="26">
        <v>3250</v>
      </c>
      <c r="D46" s="116">
        <v>3250</v>
      </c>
      <c r="E46" s="24">
        <v>3500</v>
      </c>
      <c r="F46" s="24">
        <v>3750</v>
      </c>
      <c r="G46" s="25">
        <v>3750</v>
      </c>
      <c r="H46" s="25">
        <v>3750</v>
      </c>
      <c r="I46" s="19"/>
      <c r="J46" s="13"/>
    </row>
    <row r="47" spans="1:10" x14ac:dyDescent="0.25">
      <c r="A47" s="13"/>
      <c r="B47" s="21" t="s">
        <v>52</v>
      </c>
      <c r="C47" s="26">
        <v>4250</v>
      </c>
      <c r="D47" s="116">
        <v>4250</v>
      </c>
      <c r="E47" s="24">
        <v>4500</v>
      </c>
      <c r="F47" s="24">
        <v>4750</v>
      </c>
      <c r="G47" s="25">
        <v>4750</v>
      </c>
      <c r="H47" s="25">
        <v>4750</v>
      </c>
      <c r="I47" s="19"/>
      <c r="J47" s="13"/>
    </row>
    <row r="48" spans="1:10" x14ac:dyDescent="0.25">
      <c r="A48" s="13"/>
      <c r="B48" s="21" t="s">
        <v>119</v>
      </c>
      <c r="C48" s="26">
        <v>17500</v>
      </c>
      <c r="D48" s="116">
        <v>17500</v>
      </c>
      <c r="E48" s="24">
        <v>18500</v>
      </c>
      <c r="F48" s="24">
        <v>19500</v>
      </c>
      <c r="G48" s="25">
        <v>19500</v>
      </c>
      <c r="H48" s="25">
        <v>19500</v>
      </c>
      <c r="I48" s="19"/>
      <c r="J48" s="13"/>
    </row>
    <row r="49" spans="1:10" x14ac:dyDescent="0.25">
      <c r="A49" s="13"/>
      <c r="B49" s="21" t="s">
        <v>53</v>
      </c>
      <c r="C49" s="26">
        <v>57500</v>
      </c>
      <c r="D49" s="116">
        <v>57500</v>
      </c>
      <c r="E49" s="24">
        <v>60000</v>
      </c>
      <c r="F49" s="24">
        <v>62500</v>
      </c>
      <c r="G49" s="25">
        <v>62500</v>
      </c>
      <c r="H49" s="25">
        <v>62500</v>
      </c>
      <c r="I49" s="19"/>
      <c r="J49" s="13"/>
    </row>
    <row r="50" spans="1:10" x14ac:dyDescent="0.25">
      <c r="A50" s="13"/>
      <c r="B50" s="21" t="s">
        <v>54</v>
      </c>
      <c r="C50" s="26">
        <v>17500</v>
      </c>
      <c r="D50" s="116">
        <v>17500</v>
      </c>
      <c r="E50" s="24">
        <v>18500</v>
      </c>
      <c r="F50" s="24">
        <v>19500</v>
      </c>
      <c r="G50" s="25">
        <v>19500</v>
      </c>
      <c r="H50" s="25">
        <v>19500</v>
      </c>
      <c r="I50" s="19"/>
      <c r="J50" s="13"/>
    </row>
    <row r="51" spans="1:10" x14ac:dyDescent="0.25">
      <c r="A51" s="13"/>
      <c r="B51" s="21" t="s">
        <v>91</v>
      </c>
      <c r="C51" s="26">
        <v>0</v>
      </c>
      <c r="D51" s="116">
        <v>0</v>
      </c>
      <c r="E51" s="24">
        <v>0</v>
      </c>
      <c r="F51" s="24">
        <v>0</v>
      </c>
      <c r="G51" s="25">
        <v>0</v>
      </c>
      <c r="H51" s="25">
        <v>0</v>
      </c>
      <c r="I51" s="19"/>
      <c r="J51" s="13"/>
    </row>
    <row r="52" spans="1:10" x14ac:dyDescent="0.25">
      <c r="A52" s="13"/>
      <c r="B52" s="21" t="s">
        <v>55</v>
      </c>
      <c r="C52" s="26">
        <v>550</v>
      </c>
      <c r="D52" s="116">
        <v>550</v>
      </c>
      <c r="E52" s="24">
        <v>600</v>
      </c>
      <c r="F52" s="24">
        <v>600</v>
      </c>
      <c r="G52" s="25">
        <v>600</v>
      </c>
      <c r="H52" s="25">
        <v>600</v>
      </c>
      <c r="I52" s="19"/>
      <c r="J52" s="13"/>
    </row>
    <row r="53" spans="1:10" x14ac:dyDescent="0.25">
      <c r="A53" s="13"/>
      <c r="B53" s="21" t="s">
        <v>56</v>
      </c>
      <c r="C53" s="26">
        <v>4000</v>
      </c>
      <c r="D53" s="116">
        <v>4000</v>
      </c>
      <c r="E53" s="24">
        <v>4500</v>
      </c>
      <c r="F53" s="24">
        <v>5000</v>
      </c>
      <c r="G53" s="25">
        <v>5000</v>
      </c>
      <c r="H53" s="25">
        <v>5000</v>
      </c>
      <c r="I53" s="19"/>
      <c r="J53" s="13"/>
    </row>
    <row r="54" spans="1:10" x14ac:dyDescent="0.25">
      <c r="A54" s="13"/>
      <c r="B54" s="21" t="s">
        <v>57</v>
      </c>
      <c r="C54" s="26">
        <v>3000</v>
      </c>
      <c r="D54" s="116">
        <v>3000</v>
      </c>
      <c r="E54" s="24">
        <v>3000</v>
      </c>
      <c r="F54" s="24">
        <v>3000</v>
      </c>
      <c r="G54" s="24">
        <v>3000</v>
      </c>
      <c r="H54" s="24">
        <v>3000</v>
      </c>
      <c r="I54" s="19"/>
      <c r="J54" s="13"/>
    </row>
    <row r="55" spans="1:10" x14ac:dyDescent="0.25">
      <c r="A55" s="13"/>
      <c r="B55" s="21" t="s">
        <v>58</v>
      </c>
      <c r="C55" s="26">
        <v>6500</v>
      </c>
      <c r="D55" s="116">
        <v>6500</v>
      </c>
      <c r="E55" s="24">
        <v>7000</v>
      </c>
      <c r="F55" s="24">
        <v>7500</v>
      </c>
      <c r="G55" s="25">
        <v>7500</v>
      </c>
      <c r="H55" s="25">
        <v>7500</v>
      </c>
      <c r="I55" s="19"/>
      <c r="J55" s="13"/>
    </row>
    <row r="56" spans="1:10" x14ac:dyDescent="0.25">
      <c r="A56" s="13"/>
      <c r="B56" s="21" t="s">
        <v>115</v>
      </c>
      <c r="C56" s="26">
        <v>500</v>
      </c>
      <c r="D56" s="116">
        <v>500</v>
      </c>
      <c r="E56" s="23">
        <v>500</v>
      </c>
      <c r="F56" s="23">
        <v>500</v>
      </c>
      <c r="G56" s="30">
        <v>500</v>
      </c>
      <c r="H56" s="132">
        <v>500</v>
      </c>
      <c r="I56" s="19"/>
      <c r="J56" s="13"/>
    </row>
    <row r="57" spans="1:10" x14ac:dyDescent="0.25">
      <c r="A57" s="13"/>
      <c r="B57" s="21" t="s">
        <v>59</v>
      </c>
      <c r="C57" s="26">
        <v>23000</v>
      </c>
      <c r="D57" s="116">
        <v>23000</v>
      </c>
      <c r="E57" s="23">
        <v>23500</v>
      </c>
      <c r="F57" s="23">
        <v>23500</v>
      </c>
      <c r="G57" s="23">
        <v>23500</v>
      </c>
      <c r="H57" s="23">
        <v>23500</v>
      </c>
      <c r="I57" s="19"/>
      <c r="J57" s="13"/>
    </row>
    <row r="58" spans="1:10" x14ac:dyDescent="0.25">
      <c r="A58" s="13"/>
      <c r="B58" s="21" t="s">
        <v>60</v>
      </c>
      <c r="C58" s="26">
        <v>2500</v>
      </c>
      <c r="D58" s="116">
        <v>2500</v>
      </c>
      <c r="E58" s="24">
        <v>2500</v>
      </c>
      <c r="F58" s="24">
        <v>2500</v>
      </c>
      <c r="G58" s="25">
        <v>2500</v>
      </c>
      <c r="H58" s="25">
        <v>2500</v>
      </c>
      <c r="I58" s="19"/>
      <c r="J58" s="13"/>
    </row>
    <row r="59" spans="1:10" x14ac:dyDescent="0.25">
      <c r="A59" s="13"/>
      <c r="B59" s="21" t="s">
        <v>61</v>
      </c>
      <c r="C59" s="26">
        <v>5500</v>
      </c>
      <c r="D59" s="116">
        <v>5500</v>
      </c>
      <c r="E59" s="24">
        <v>5500</v>
      </c>
      <c r="F59" s="24">
        <v>6000</v>
      </c>
      <c r="G59" s="24">
        <v>6000</v>
      </c>
      <c r="H59" s="24">
        <v>6000</v>
      </c>
      <c r="I59" s="19"/>
      <c r="J59" s="13"/>
    </row>
    <row r="60" spans="1:10" x14ac:dyDescent="0.25">
      <c r="A60" s="13"/>
      <c r="B60" s="21" t="s">
        <v>62</v>
      </c>
      <c r="C60" s="26">
        <v>30000</v>
      </c>
      <c r="D60" s="116">
        <v>30000</v>
      </c>
      <c r="E60" s="24">
        <v>30000</v>
      </c>
      <c r="F60" s="24">
        <v>30000</v>
      </c>
      <c r="G60" s="25">
        <v>30000</v>
      </c>
      <c r="H60" s="25">
        <v>30000</v>
      </c>
      <c r="I60" s="19"/>
      <c r="J60" s="13"/>
    </row>
    <row r="61" spans="1:10" x14ac:dyDescent="0.25">
      <c r="A61" s="13"/>
      <c r="B61" s="21" t="s">
        <v>63</v>
      </c>
      <c r="C61" s="26">
        <v>250</v>
      </c>
      <c r="D61" s="116">
        <v>250</v>
      </c>
      <c r="E61" s="24">
        <v>250</v>
      </c>
      <c r="F61" s="24">
        <v>250</v>
      </c>
      <c r="G61" s="25">
        <v>250</v>
      </c>
      <c r="H61" s="25">
        <v>250</v>
      </c>
      <c r="I61" s="19"/>
      <c r="J61" s="13"/>
    </row>
    <row r="62" spans="1:10" ht="15.75" thickBot="1" x14ac:dyDescent="0.3">
      <c r="A62" s="13"/>
      <c r="B62" s="133" t="s">
        <v>116</v>
      </c>
      <c r="C62" s="109">
        <v>100</v>
      </c>
      <c r="D62" s="134">
        <v>100</v>
      </c>
      <c r="E62" s="128">
        <v>100</v>
      </c>
      <c r="F62" s="128">
        <v>100</v>
      </c>
      <c r="G62" s="128">
        <v>100</v>
      </c>
      <c r="H62" s="128">
        <v>100</v>
      </c>
      <c r="I62" s="19"/>
      <c r="J62" s="13"/>
    </row>
    <row r="63" spans="1:10" ht="15.75" thickBot="1" x14ac:dyDescent="0.3">
      <c r="A63" s="13"/>
      <c r="B63" s="20" t="s">
        <v>4</v>
      </c>
      <c r="C63" s="32">
        <f t="shared" ref="C63:H63" si="7">SUM(C45:C62)</f>
        <v>192400</v>
      </c>
      <c r="D63" s="32">
        <f t="shared" si="7"/>
        <v>192400</v>
      </c>
      <c r="E63" s="32">
        <f t="shared" si="7"/>
        <v>199950</v>
      </c>
      <c r="F63" s="32">
        <f t="shared" si="7"/>
        <v>206950</v>
      </c>
      <c r="G63" s="32">
        <f t="shared" si="7"/>
        <v>206950</v>
      </c>
      <c r="H63" s="32">
        <f t="shared" si="7"/>
        <v>206950</v>
      </c>
      <c r="I63" s="43"/>
      <c r="J63" s="13"/>
    </row>
    <row r="64" spans="1:10" ht="15.75" thickBot="1" x14ac:dyDescent="0.3">
      <c r="A64" s="13"/>
      <c r="B64" s="211" t="s">
        <v>31</v>
      </c>
      <c r="C64" s="212"/>
      <c r="D64" s="212"/>
      <c r="E64" s="212"/>
      <c r="F64" s="212"/>
      <c r="G64" s="212"/>
      <c r="H64" s="227"/>
      <c r="I64" s="19"/>
      <c r="J64" s="13"/>
    </row>
    <row r="65" spans="1:10" ht="16.5" customHeight="1" x14ac:dyDescent="0.25">
      <c r="A65" s="13"/>
      <c r="B65" s="21" t="s">
        <v>64</v>
      </c>
      <c r="C65" s="22">
        <v>152500</v>
      </c>
      <c r="D65" s="116">
        <v>152500</v>
      </c>
      <c r="E65" s="24">
        <v>155000</v>
      </c>
      <c r="F65" s="24">
        <v>157500</v>
      </c>
      <c r="G65" s="25">
        <v>157500</v>
      </c>
      <c r="H65" s="25">
        <v>157500</v>
      </c>
      <c r="I65" s="19"/>
      <c r="J65" s="13"/>
    </row>
    <row r="66" spans="1:10" ht="15.75" thickBot="1" x14ac:dyDescent="0.3">
      <c r="A66" s="13"/>
      <c r="B66" s="21" t="s">
        <v>65</v>
      </c>
      <c r="C66" s="26">
        <v>1000</v>
      </c>
      <c r="D66" s="116">
        <v>1000</v>
      </c>
      <c r="E66" s="24">
        <v>1000</v>
      </c>
      <c r="F66" s="24">
        <v>1000</v>
      </c>
      <c r="G66" s="25">
        <v>1000</v>
      </c>
      <c r="H66" s="25">
        <v>1000</v>
      </c>
      <c r="I66" s="19"/>
      <c r="J66" s="13"/>
    </row>
    <row r="67" spans="1:10" ht="15.75" thickBot="1" x14ac:dyDescent="0.3">
      <c r="A67" s="13"/>
      <c r="B67" s="20" t="s">
        <v>4</v>
      </c>
      <c r="C67" s="32">
        <f>SUM(C65:C66)</f>
        <v>153500</v>
      </c>
      <c r="D67" s="32">
        <f>SUM(D65:D66)</f>
        <v>153500</v>
      </c>
      <c r="E67" s="32">
        <f t="shared" ref="E67:H67" si="8">SUM(E65:E66)</f>
        <v>156000</v>
      </c>
      <c r="F67" s="32">
        <f t="shared" si="8"/>
        <v>158500</v>
      </c>
      <c r="G67" s="32">
        <f t="shared" si="8"/>
        <v>158500</v>
      </c>
      <c r="H67" s="32">
        <f t="shared" si="8"/>
        <v>158500</v>
      </c>
      <c r="I67" s="19"/>
      <c r="J67" s="13"/>
    </row>
    <row r="68" spans="1:10" ht="15.75" thickBot="1" x14ac:dyDescent="0.3">
      <c r="A68" s="13"/>
      <c r="B68" s="211" t="s">
        <v>128</v>
      </c>
      <c r="C68" s="212"/>
      <c r="D68" s="213"/>
      <c r="E68" s="213"/>
      <c r="F68" s="213"/>
      <c r="G68" s="213"/>
      <c r="H68" s="214"/>
      <c r="I68" s="19"/>
      <c r="J68" s="13"/>
    </row>
    <row r="69" spans="1:10" ht="16.5" customHeight="1" x14ac:dyDescent="0.25">
      <c r="A69" s="13"/>
      <c r="B69" s="61" t="s">
        <v>66</v>
      </c>
      <c r="C69" s="80">
        <v>21808</v>
      </c>
      <c r="D69" s="121">
        <v>21808</v>
      </c>
      <c r="E69" s="45">
        <v>21808</v>
      </c>
      <c r="F69" s="45">
        <v>21808</v>
      </c>
      <c r="G69" s="45">
        <v>21808</v>
      </c>
      <c r="H69" s="46">
        <v>21808</v>
      </c>
      <c r="I69" s="19"/>
      <c r="J69" s="13"/>
    </row>
    <row r="70" spans="1:10" x14ac:dyDescent="0.25">
      <c r="A70" s="13"/>
      <c r="B70" s="21" t="s">
        <v>67</v>
      </c>
      <c r="C70" s="81">
        <v>3500</v>
      </c>
      <c r="D70" s="122">
        <v>3500</v>
      </c>
      <c r="E70" s="30">
        <v>3500</v>
      </c>
      <c r="F70" s="30">
        <v>3500</v>
      </c>
      <c r="G70" s="30">
        <v>3500</v>
      </c>
      <c r="H70" s="47">
        <v>3500</v>
      </c>
      <c r="I70" s="43"/>
      <c r="J70" s="13"/>
    </row>
    <row r="71" spans="1:10" x14ac:dyDescent="0.25">
      <c r="A71" s="13"/>
      <c r="B71" s="27" t="s">
        <v>93</v>
      </c>
      <c r="C71" s="82">
        <v>1700</v>
      </c>
      <c r="D71" s="122">
        <v>1700</v>
      </c>
      <c r="E71" s="30">
        <v>1700</v>
      </c>
      <c r="F71" s="30">
        <v>1700</v>
      </c>
      <c r="G71" s="30">
        <v>1700</v>
      </c>
      <c r="H71" s="47">
        <v>1700</v>
      </c>
      <c r="I71" s="43"/>
      <c r="J71" s="13"/>
    </row>
    <row r="72" spans="1:10" x14ac:dyDescent="0.25">
      <c r="A72" s="13"/>
      <c r="B72" s="27" t="s">
        <v>151</v>
      </c>
      <c r="C72" s="82">
        <v>0</v>
      </c>
      <c r="D72" s="122">
        <v>0</v>
      </c>
      <c r="E72" s="30"/>
      <c r="F72" s="30"/>
      <c r="G72" s="30"/>
      <c r="H72" s="47"/>
      <c r="I72" s="43"/>
      <c r="J72" s="13"/>
    </row>
    <row r="73" spans="1:10" ht="15.75" thickBot="1" x14ac:dyDescent="0.3">
      <c r="A73" s="13"/>
      <c r="B73" s="147" t="s">
        <v>124</v>
      </c>
      <c r="C73" s="82">
        <v>0</v>
      </c>
      <c r="D73" s="124">
        <v>0</v>
      </c>
      <c r="E73" s="44"/>
      <c r="F73" s="44"/>
      <c r="G73" s="44"/>
      <c r="H73" s="48"/>
      <c r="I73" s="43"/>
      <c r="J73" s="13"/>
    </row>
    <row r="74" spans="1:10" ht="15.75" thickBot="1" x14ac:dyDescent="0.3">
      <c r="A74" s="13"/>
      <c r="B74" s="20" t="s">
        <v>4</v>
      </c>
      <c r="C74" s="32">
        <f t="shared" ref="C74:H74" si="9">SUM(C69:C73)</f>
        <v>27008</v>
      </c>
      <c r="D74" s="59">
        <f t="shared" si="9"/>
        <v>27008</v>
      </c>
      <c r="E74" s="59">
        <f t="shared" si="9"/>
        <v>27008</v>
      </c>
      <c r="F74" s="59">
        <f t="shared" si="9"/>
        <v>27008</v>
      </c>
      <c r="G74" s="59">
        <f t="shared" si="9"/>
        <v>27008</v>
      </c>
      <c r="H74" s="59">
        <f t="shared" si="9"/>
        <v>27008</v>
      </c>
      <c r="I74" s="43"/>
      <c r="J74" s="13"/>
    </row>
    <row r="75" spans="1:10" ht="15.75" thickBot="1" x14ac:dyDescent="0.3">
      <c r="A75" s="13"/>
      <c r="B75" s="211" t="s">
        <v>133</v>
      </c>
      <c r="C75" s="212"/>
      <c r="D75" s="212"/>
      <c r="E75" s="212"/>
      <c r="F75" s="212"/>
      <c r="G75" s="212"/>
      <c r="H75" s="227"/>
      <c r="I75" s="19"/>
      <c r="J75" s="13"/>
    </row>
    <row r="76" spans="1:10" ht="16.5" customHeight="1" x14ac:dyDescent="0.25">
      <c r="A76" s="13"/>
      <c r="B76" s="21" t="s">
        <v>134</v>
      </c>
      <c r="C76" s="175">
        <v>-115200</v>
      </c>
      <c r="D76" s="178">
        <v>-115200</v>
      </c>
      <c r="E76" s="180">
        <v>-115200</v>
      </c>
      <c r="F76" s="180">
        <v>-115200</v>
      </c>
      <c r="G76" s="181">
        <v>-115200</v>
      </c>
      <c r="H76" s="181">
        <v>-115200</v>
      </c>
      <c r="I76" s="19"/>
      <c r="J76" s="13"/>
    </row>
    <row r="77" spans="1:10" ht="15.75" thickBot="1" x14ac:dyDescent="0.3">
      <c r="A77" s="13"/>
      <c r="B77" s="21" t="s">
        <v>152</v>
      </c>
      <c r="C77" s="174">
        <v>-17000</v>
      </c>
      <c r="D77" s="178">
        <v>-17000</v>
      </c>
      <c r="E77" s="180">
        <v>-17000</v>
      </c>
      <c r="F77" s="180">
        <v>-17000</v>
      </c>
      <c r="G77" s="181">
        <v>-17000</v>
      </c>
      <c r="H77" s="181">
        <v>-17000</v>
      </c>
      <c r="I77" s="19"/>
      <c r="J77" s="13"/>
    </row>
    <row r="78" spans="1:10" ht="15.75" thickBot="1" x14ac:dyDescent="0.3">
      <c r="A78" s="13"/>
      <c r="B78" s="20" t="s">
        <v>4</v>
      </c>
      <c r="C78" s="32">
        <f>SUM(C76:C77)</f>
        <v>-132200</v>
      </c>
      <c r="D78" s="32">
        <f>SUM(D76:D77)</f>
        <v>-132200</v>
      </c>
      <c r="E78" s="32">
        <f t="shared" ref="E78:H78" si="10">SUM(E76:E77)</f>
        <v>-132200</v>
      </c>
      <c r="F78" s="32">
        <f t="shared" si="10"/>
        <v>-132200</v>
      </c>
      <c r="G78" s="32">
        <f t="shared" si="10"/>
        <v>-132200</v>
      </c>
      <c r="H78" s="32">
        <f t="shared" si="10"/>
        <v>-132200</v>
      </c>
      <c r="I78" s="19"/>
      <c r="J78" s="13"/>
    </row>
    <row r="79" spans="1:10" ht="15.75" thickBot="1" x14ac:dyDescent="0.3">
      <c r="A79" s="13"/>
      <c r="B79" s="211" t="s">
        <v>135</v>
      </c>
      <c r="C79" s="212"/>
      <c r="D79" s="212"/>
      <c r="E79" s="212"/>
      <c r="F79" s="212"/>
      <c r="G79" s="212"/>
      <c r="H79" s="227"/>
      <c r="I79" s="19"/>
      <c r="J79" s="13"/>
    </row>
    <row r="80" spans="1:10" ht="16.5" customHeight="1" x14ac:dyDescent="0.25">
      <c r="A80" s="13"/>
      <c r="B80" s="21" t="s">
        <v>131</v>
      </c>
      <c r="C80" s="22">
        <v>142770</v>
      </c>
      <c r="D80" s="116">
        <v>155949</v>
      </c>
      <c r="E80" s="24">
        <v>125000</v>
      </c>
      <c r="F80" s="24">
        <v>145000</v>
      </c>
      <c r="G80" s="25">
        <v>170000</v>
      </c>
      <c r="H80" s="25">
        <v>195000</v>
      </c>
      <c r="I80" s="19"/>
      <c r="J80" s="13"/>
    </row>
    <row r="81" spans="1:10" ht="15.75" thickBot="1" x14ac:dyDescent="0.3">
      <c r="A81" s="13"/>
      <c r="B81" s="153" t="s">
        <v>130</v>
      </c>
      <c r="C81" s="174">
        <v>-105000</v>
      </c>
      <c r="D81" s="178">
        <v>-105000</v>
      </c>
      <c r="E81" s="180">
        <v>-125000</v>
      </c>
      <c r="F81" s="180">
        <v>-145000</v>
      </c>
      <c r="G81" s="181">
        <v>-170000</v>
      </c>
      <c r="H81" s="181">
        <v>-195000</v>
      </c>
      <c r="I81" s="19">
        <v>7</v>
      </c>
      <c r="J81" s="13"/>
    </row>
    <row r="82" spans="1:10" ht="15.75" thickBot="1" x14ac:dyDescent="0.3">
      <c r="A82" s="13"/>
      <c r="B82" s="20" t="s">
        <v>4</v>
      </c>
      <c r="C82" s="32">
        <f>SUM(C80:C81)</f>
        <v>37770</v>
      </c>
      <c r="D82" s="32">
        <f>SUM(D80:D81)</f>
        <v>50949</v>
      </c>
      <c r="E82" s="32">
        <f t="shared" ref="E82:H82" si="11">SUM(E80:E81)</f>
        <v>0</v>
      </c>
      <c r="F82" s="32">
        <f t="shared" si="11"/>
        <v>0</v>
      </c>
      <c r="G82" s="32">
        <f t="shared" si="11"/>
        <v>0</v>
      </c>
      <c r="H82" s="32">
        <f t="shared" si="11"/>
        <v>0</v>
      </c>
      <c r="I82" s="19"/>
      <c r="J82" s="13"/>
    </row>
    <row r="83" spans="1:10" ht="15.75" thickBot="1" x14ac:dyDescent="0.3">
      <c r="A83" s="13"/>
      <c r="B83" s="211" t="s">
        <v>136</v>
      </c>
      <c r="C83" s="212"/>
      <c r="D83" s="213"/>
      <c r="E83" s="213"/>
      <c r="F83" s="213"/>
      <c r="G83" s="213"/>
      <c r="H83" s="214"/>
      <c r="I83" s="19"/>
      <c r="J83" s="13"/>
    </row>
    <row r="84" spans="1:10" ht="16.5" customHeight="1" x14ac:dyDescent="0.25">
      <c r="A84" s="13"/>
      <c r="B84" s="85" t="s">
        <v>137</v>
      </c>
      <c r="C84" s="86">
        <v>0</v>
      </c>
      <c r="D84" s="154">
        <v>0</v>
      </c>
      <c r="E84" s="155">
        <v>0</v>
      </c>
      <c r="F84" s="155">
        <v>0</v>
      </c>
      <c r="G84" s="155">
        <v>0</v>
      </c>
      <c r="H84" s="156">
        <v>0</v>
      </c>
      <c r="I84" s="19"/>
      <c r="J84" s="13"/>
    </row>
    <row r="85" spans="1:10" ht="15.75" thickBot="1" x14ac:dyDescent="0.3">
      <c r="A85" s="13"/>
      <c r="B85" s="89"/>
      <c r="C85" s="90"/>
      <c r="D85" s="166"/>
      <c r="E85" s="167"/>
      <c r="F85" s="167"/>
      <c r="G85" s="167"/>
      <c r="H85" s="168"/>
      <c r="I85" s="43"/>
      <c r="J85" s="13"/>
    </row>
    <row r="86" spans="1:10" ht="15.75" thickBot="1" x14ac:dyDescent="0.3">
      <c r="A86" s="13"/>
      <c r="B86" s="20" t="s">
        <v>4</v>
      </c>
      <c r="C86" s="87">
        <f t="shared" ref="C86:H86" si="12">SUM(C84:C85)</f>
        <v>0</v>
      </c>
      <c r="D86" s="87">
        <f t="shared" si="12"/>
        <v>0</v>
      </c>
      <c r="E86" s="87">
        <f t="shared" si="12"/>
        <v>0</v>
      </c>
      <c r="F86" s="87">
        <f t="shared" si="12"/>
        <v>0</v>
      </c>
      <c r="G86" s="87">
        <f t="shared" si="12"/>
        <v>0</v>
      </c>
      <c r="H86" s="87">
        <f t="shared" si="12"/>
        <v>0</v>
      </c>
      <c r="I86" s="43"/>
      <c r="J86" s="13"/>
    </row>
    <row r="87" spans="1:10" ht="15.75" thickBot="1" x14ac:dyDescent="0.3">
      <c r="A87" s="13"/>
      <c r="B87" s="211" t="s">
        <v>99</v>
      </c>
      <c r="C87" s="212"/>
      <c r="D87" s="213"/>
      <c r="E87" s="213"/>
      <c r="F87" s="213"/>
      <c r="G87" s="213"/>
      <c r="H87" s="214"/>
      <c r="I87" s="19"/>
      <c r="J87" s="13"/>
    </row>
    <row r="88" spans="1:10" ht="16.5" customHeight="1" x14ac:dyDescent="0.25">
      <c r="A88" s="13"/>
      <c r="B88" s="85" t="s">
        <v>97</v>
      </c>
      <c r="C88" s="86">
        <v>28404</v>
      </c>
      <c r="D88" s="154">
        <v>28404</v>
      </c>
      <c r="E88" s="155">
        <v>28404</v>
      </c>
      <c r="F88" s="155">
        <v>28404</v>
      </c>
      <c r="G88" s="155">
        <v>28404</v>
      </c>
      <c r="H88" s="156">
        <v>28404</v>
      </c>
      <c r="I88" s="19"/>
      <c r="J88" s="13"/>
    </row>
    <row r="89" spans="1:10" x14ac:dyDescent="0.25">
      <c r="A89" s="13"/>
      <c r="B89" s="89" t="s">
        <v>100</v>
      </c>
      <c r="C89" s="90"/>
      <c r="D89" s="157"/>
      <c r="E89" s="78"/>
      <c r="F89" s="78"/>
      <c r="G89" s="78"/>
      <c r="H89" s="79"/>
      <c r="I89" s="43"/>
      <c r="J89" s="13"/>
    </row>
    <row r="90" spans="1:10" x14ac:dyDescent="0.25">
      <c r="A90" s="13"/>
      <c r="B90" s="76" t="s">
        <v>123</v>
      </c>
      <c r="C90" s="91"/>
      <c r="D90" s="157"/>
      <c r="E90" s="78"/>
      <c r="F90" s="78"/>
      <c r="G90" s="78"/>
      <c r="H90" s="79"/>
      <c r="I90" s="43"/>
      <c r="J90" s="13"/>
    </row>
    <row r="91" spans="1:10" ht="15.75" thickBot="1" x14ac:dyDescent="0.3">
      <c r="A91" s="13"/>
      <c r="B91" s="148" t="s">
        <v>124</v>
      </c>
      <c r="C91" s="91"/>
      <c r="D91" s="158"/>
      <c r="E91" s="159"/>
      <c r="F91" s="159"/>
      <c r="G91" s="159"/>
      <c r="H91" s="160"/>
      <c r="I91" s="43"/>
      <c r="J91" s="13"/>
    </row>
    <row r="92" spans="1:10" ht="15.75" thickBot="1" x14ac:dyDescent="0.3">
      <c r="A92" s="13"/>
      <c r="B92" s="20" t="s">
        <v>4</v>
      </c>
      <c r="C92" s="87">
        <f>SUM(C88:C91)</f>
        <v>28404</v>
      </c>
      <c r="D92" s="88">
        <f>SUM(D88:D91)</f>
        <v>28404</v>
      </c>
      <c r="E92" s="88">
        <f>SUM(E88:E91)</f>
        <v>28404</v>
      </c>
      <c r="F92" s="88">
        <f>SUM(F88:F89)</f>
        <v>28404</v>
      </c>
      <c r="G92" s="88">
        <f>SUM(G88:G89)</f>
        <v>28404</v>
      </c>
      <c r="H92" s="88">
        <f>SUM(H88:H89)</f>
        <v>28404</v>
      </c>
      <c r="I92" s="19"/>
      <c r="J92" s="13"/>
    </row>
    <row r="93" spans="1:10" ht="15.75" thickBot="1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18.75" thickBot="1" x14ac:dyDescent="0.3">
      <c r="A94" s="13"/>
      <c r="B94" s="36" t="s">
        <v>69</v>
      </c>
      <c r="C94" s="35">
        <f t="shared" ref="C94:H94" si="13">C9+C13+C20+C29+C36+C43+C63+C67+C74+C78+C82+C86+C92</f>
        <v>8135496</v>
      </c>
      <c r="D94" s="35">
        <f t="shared" si="13"/>
        <v>8335566</v>
      </c>
      <c r="E94" s="35">
        <f t="shared" si="13"/>
        <v>8615215</v>
      </c>
      <c r="F94" s="35">
        <f t="shared" si="13"/>
        <v>8820843</v>
      </c>
      <c r="G94" s="35">
        <f t="shared" si="13"/>
        <v>8856838</v>
      </c>
      <c r="H94" s="35">
        <f t="shared" si="13"/>
        <v>8932950</v>
      </c>
      <c r="I94" s="13"/>
      <c r="J94" s="13"/>
    </row>
    <row r="95" spans="1:10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x14ac:dyDescent="0.25">
      <c r="A96" s="176"/>
    </row>
  </sheetData>
  <mergeCells count="15">
    <mergeCell ref="B87:H87"/>
    <mergeCell ref="B2:I2"/>
    <mergeCell ref="B3:I3"/>
    <mergeCell ref="B68:H68"/>
    <mergeCell ref="B6:H6"/>
    <mergeCell ref="B10:H10"/>
    <mergeCell ref="B14:H14"/>
    <mergeCell ref="B21:H21"/>
    <mergeCell ref="B64:H64"/>
    <mergeCell ref="B44:H44"/>
    <mergeCell ref="B30:H30"/>
    <mergeCell ref="B37:H37"/>
    <mergeCell ref="B79:H79"/>
    <mergeCell ref="B83:H83"/>
    <mergeCell ref="B75:H75"/>
  </mergeCells>
  <pageMargins left="0.7" right="0.7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B3" sqref="B3:H3"/>
    </sheetView>
  </sheetViews>
  <sheetFormatPr defaultRowHeight="15.75" x14ac:dyDescent="0.25"/>
  <cols>
    <col min="1" max="1" width="1.77734375" customWidth="1"/>
    <col min="2" max="2" width="37.33203125" customWidth="1"/>
    <col min="3" max="7" width="12.77734375" customWidth="1"/>
    <col min="8" max="8" width="6.77734375" customWidth="1"/>
    <col min="9" max="9" width="1.77734375" customWidth="1"/>
  </cols>
  <sheetData>
    <row r="1" spans="1:9" s="2" customFormat="1" thickBot="1" x14ac:dyDescent="0.25">
      <c r="A1" s="1"/>
      <c r="B1" s="7"/>
      <c r="C1" s="7"/>
      <c r="D1" s="7"/>
      <c r="E1" s="7"/>
      <c r="F1" s="8"/>
      <c r="G1" s="8"/>
      <c r="H1" s="10"/>
      <c r="I1" s="11"/>
    </row>
    <row r="2" spans="1:9" s="2" customFormat="1" ht="20.25" customHeight="1" thickBot="1" x14ac:dyDescent="0.25">
      <c r="A2" s="1"/>
      <c r="B2" s="195" t="s">
        <v>0</v>
      </c>
      <c r="C2" s="196"/>
      <c r="D2" s="196"/>
      <c r="E2" s="196"/>
      <c r="F2" s="196"/>
      <c r="G2" s="196"/>
      <c r="H2" s="209"/>
      <c r="I2" s="12"/>
    </row>
    <row r="3" spans="1:9" s="2" customFormat="1" ht="20.25" customHeight="1" thickBot="1" x14ac:dyDescent="0.25">
      <c r="A3" s="1"/>
      <c r="B3" s="195" t="s">
        <v>141</v>
      </c>
      <c r="C3" s="196"/>
      <c r="D3" s="196"/>
      <c r="E3" s="196"/>
      <c r="F3" s="196"/>
      <c r="G3" s="196"/>
      <c r="H3" s="209"/>
      <c r="I3" s="12"/>
    </row>
    <row r="4" spans="1:9" s="14" customFormat="1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18.75" thickBot="1" x14ac:dyDescent="0.3">
      <c r="A5" s="13"/>
      <c r="B5" s="15" t="s">
        <v>127</v>
      </c>
      <c r="C5" s="15" t="s">
        <v>2</v>
      </c>
      <c r="D5" s="149" t="s">
        <v>70</v>
      </c>
      <c r="E5" s="149" t="s">
        <v>94</v>
      </c>
      <c r="F5" s="149" t="s">
        <v>117</v>
      </c>
      <c r="G5" s="149" t="s">
        <v>140</v>
      </c>
      <c r="H5" s="15" t="s">
        <v>3</v>
      </c>
      <c r="I5" s="13"/>
    </row>
    <row r="6" spans="1:9" s="14" customFormat="1" thickBot="1" x14ac:dyDescent="0.3">
      <c r="A6" s="13"/>
      <c r="B6" s="202" t="s">
        <v>71</v>
      </c>
      <c r="C6" s="203"/>
      <c r="D6" s="203"/>
      <c r="E6" s="203"/>
      <c r="F6" s="203"/>
      <c r="G6" s="203"/>
      <c r="H6" s="19"/>
      <c r="I6" s="13"/>
    </row>
    <row r="7" spans="1:9" s="14" customFormat="1" ht="15" x14ac:dyDescent="0.25">
      <c r="A7" s="13"/>
      <c r="B7" s="21" t="s">
        <v>78</v>
      </c>
      <c r="C7" s="37">
        <v>246</v>
      </c>
      <c r="D7" s="37">
        <v>240</v>
      </c>
      <c r="E7" s="38">
        <v>240</v>
      </c>
      <c r="F7" s="38">
        <v>240</v>
      </c>
      <c r="G7" s="39">
        <v>240</v>
      </c>
      <c r="H7" s="19"/>
      <c r="I7" s="13"/>
    </row>
    <row r="8" spans="1:9" s="14" customFormat="1" ht="15" x14ac:dyDescent="0.25">
      <c r="A8" s="13"/>
      <c r="B8" s="21" t="s">
        <v>79</v>
      </c>
      <c r="C8" s="37">
        <v>245</v>
      </c>
      <c r="D8" s="37">
        <v>246</v>
      </c>
      <c r="E8" s="38">
        <v>240</v>
      </c>
      <c r="F8" s="38">
        <v>240</v>
      </c>
      <c r="G8" s="39">
        <v>240</v>
      </c>
      <c r="H8" s="19"/>
      <c r="I8" s="13"/>
    </row>
    <row r="9" spans="1:9" s="14" customFormat="1" thickBot="1" x14ac:dyDescent="0.3">
      <c r="A9" s="13"/>
      <c r="B9" s="21" t="s">
        <v>80</v>
      </c>
      <c r="C9" s="37">
        <v>234</v>
      </c>
      <c r="D9" s="37">
        <v>245</v>
      </c>
      <c r="E9" s="38">
        <v>246</v>
      </c>
      <c r="F9" s="38">
        <v>240</v>
      </c>
      <c r="G9" s="39">
        <v>240</v>
      </c>
      <c r="H9" s="19"/>
      <c r="I9" s="13"/>
    </row>
    <row r="10" spans="1:9" s="14" customFormat="1" thickBot="1" x14ac:dyDescent="0.3">
      <c r="A10" s="13"/>
      <c r="B10" s="20" t="s">
        <v>72</v>
      </c>
      <c r="C10" s="40">
        <f>SUM(C7:C9)</f>
        <v>725</v>
      </c>
      <c r="D10" s="40">
        <f t="shared" ref="D10:G10" si="0">SUM(D7:D9)</f>
        <v>731</v>
      </c>
      <c r="E10" s="40">
        <f t="shared" si="0"/>
        <v>726</v>
      </c>
      <c r="F10" s="40">
        <f t="shared" si="0"/>
        <v>720</v>
      </c>
      <c r="G10" s="40">
        <f t="shared" si="0"/>
        <v>720</v>
      </c>
      <c r="H10" s="19"/>
      <c r="I10" s="13"/>
    </row>
    <row r="11" spans="1:9" s="14" customFormat="1" thickBot="1" x14ac:dyDescent="0.3">
      <c r="A11" s="13"/>
      <c r="B11" s="202" t="s">
        <v>73</v>
      </c>
      <c r="C11" s="203"/>
      <c r="D11" s="203"/>
      <c r="E11" s="203"/>
      <c r="F11" s="203"/>
      <c r="G11" s="203"/>
      <c r="H11" s="19"/>
      <c r="I11" s="13"/>
    </row>
    <row r="12" spans="1:9" s="14" customFormat="1" ht="15" x14ac:dyDescent="0.25">
      <c r="A12" s="13"/>
      <c r="B12" s="21" t="s">
        <v>81</v>
      </c>
      <c r="C12" s="37">
        <v>237</v>
      </c>
      <c r="D12" s="37">
        <v>234</v>
      </c>
      <c r="E12" s="38">
        <v>245</v>
      </c>
      <c r="F12" s="38">
        <v>246</v>
      </c>
      <c r="G12" s="39">
        <v>240</v>
      </c>
      <c r="H12" s="19"/>
      <c r="I12" s="13"/>
    </row>
    <row r="13" spans="1:9" s="14" customFormat="1" thickBot="1" x14ac:dyDescent="0.3">
      <c r="A13" s="13"/>
      <c r="B13" s="21" t="s">
        <v>82</v>
      </c>
      <c r="C13" s="37">
        <v>205</v>
      </c>
      <c r="D13" s="37">
        <v>237</v>
      </c>
      <c r="E13" s="38">
        <v>234</v>
      </c>
      <c r="F13" s="38">
        <v>245</v>
      </c>
      <c r="G13" s="39">
        <v>246</v>
      </c>
      <c r="H13" s="19"/>
      <c r="I13" s="13"/>
    </row>
    <row r="14" spans="1:9" s="14" customFormat="1" thickBot="1" x14ac:dyDescent="0.3">
      <c r="A14" s="13"/>
      <c r="B14" s="20" t="s">
        <v>74</v>
      </c>
      <c r="C14" s="40">
        <f>SUM(C12:C13)</f>
        <v>442</v>
      </c>
      <c r="D14" s="40">
        <f t="shared" ref="D14:G14" si="1">SUM(D12:D13)</f>
        <v>471</v>
      </c>
      <c r="E14" s="40">
        <f t="shared" si="1"/>
        <v>479</v>
      </c>
      <c r="F14" s="40">
        <f t="shared" si="1"/>
        <v>491</v>
      </c>
      <c r="G14" s="40">
        <f t="shared" si="1"/>
        <v>486</v>
      </c>
      <c r="H14" s="19"/>
      <c r="I14" s="13"/>
    </row>
    <row r="15" spans="1:9" s="14" customFormat="1" thickBot="1" x14ac:dyDescent="0.3">
      <c r="A15" s="13"/>
      <c r="B15" s="202" t="s">
        <v>75</v>
      </c>
      <c r="C15" s="203"/>
      <c r="D15" s="203"/>
      <c r="E15" s="203"/>
      <c r="F15" s="203"/>
      <c r="G15" s="203"/>
      <c r="H15" s="19"/>
      <c r="I15" s="13"/>
    </row>
    <row r="16" spans="1:9" s="14" customFormat="1" ht="15" x14ac:dyDescent="0.25">
      <c r="A16" s="13"/>
      <c r="B16" s="21" t="s">
        <v>83</v>
      </c>
      <c r="C16" s="37">
        <v>215</v>
      </c>
      <c r="D16" s="37">
        <v>180</v>
      </c>
      <c r="E16" s="38">
        <v>180</v>
      </c>
      <c r="F16" s="38">
        <v>180</v>
      </c>
      <c r="G16" s="39">
        <v>180</v>
      </c>
      <c r="H16" s="19"/>
      <c r="I16" s="13"/>
    </row>
    <row r="17" spans="1:9" s="14" customFormat="1" thickBot="1" x14ac:dyDescent="0.3">
      <c r="A17" s="13"/>
      <c r="B17" s="21" t="s">
        <v>84</v>
      </c>
      <c r="C17" s="37">
        <v>169</v>
      </c>
      <c r="D17" s="37">
        <v>182</v>
      </c>
      <c r="E17" s="38">
        <v>150</v>
      </c>
      <c r="F17" s="38">
        <v>150</v>
      </c>
      <c r="G17" s="39">
        <v>150</v>
      </c>
      <c r="H17" s="19"/>
      <c r="I17" s="13"/>
    </row>
    <row r="18" spans="1:9" s="14" customFormat="1" thickBot="1" x14ac:dyDescent="0.3">
      <c r="A18" s="13"/>
      <c r="B18" s="20" t="s">
        <v>76</v>
      </c>
      <c r="C18" s="40">
        <f>SUM(C16:C17)</f>
        <v>384</v>
      </c>
      <c r="D18" s="40">
        <f t="shared" ref="D18:G18" si="2">SUM(D16:D17)</f>
        <v>362</v>
      </c>
      <c r="E18" s="40">
        <f t="shared" si="2"/>
        <v>330</v>
      </c>
      <c r="F18" s="40">
        <f t="shared" si="2"/>
        <v>330</v>
      </c>
      <c r="G18" s="40">
        <f t="shared" si="2"/>
        <v>330</v>
      </c>
      <c r="H18" s="19"/>
      <c r="I18" s="13"/>
    </row>
    <row r="19" spans="1:9" s="14" customFormat="1" thickBot="1" x14ac:dyDescent="0.3">
      <c r="A19" s="13"/>
      <c r="B19" s="13"/>
      <c r="C19" s="13"/>
      <c r="D19" s="13"/>
      <c r="E19" s="13"/>
      <c r="F19" s="13"/>
      <c r="G19" s="13"/>
      <c r="H19" s="13"/>
      <c r="I19" s="13"/>
    </row>
    <row r="20" spans="1:9" s="14" customFormat="1" ht="18.75" thickBot="1" x14ac:dyDescent="0.3">
      <c r="A20" s="13"/>
      <c r="B20" s="36" t="s">
        <v>77</v>
      </c>
      <c r="C20" s="41">
        <f>C10+C14+C18</f>
        <v>1551</v>
      </c>
      <c r="D20" s="41">
        <f t="shared" ref="D20:G20" si="3">D10+D14+D18</f>
        <v>1564</v>
      </c>
      <c r="E20" s="41">
        <f t="shared" si="3"/>
        <v>1535</v>
      </c>
      <c r="F20" s="41">
        <f t="shared" si="3"/>
        <v>1541</v>
      </c>
      <c r="G20" s="41">
        <f t="shared" si="3"/>
        <v>1536</v>
      </c>
      <c r="H20" s="13"/>
      <c r="I20" s="13"/>
    </row>
    <row r="21" spans="1:9" s="14" customFormat="1" ht="15" x14ac:dyDescent="0.25">
      <c r="A21" s="13"/>
      <c r="B21" s="13"/>
      <c r="C21" s="13"/>
      <c r="D21" s="13"/>
      <c r="E21" s="13"/>
      <c r="F21" s="13"/>
      <c r="G21" s="13"/>
      <c r="H21" s="13"/>
      <c r="I21" s="13"/>
    </row>
  </sheetData>
  <mergeCells count="5">
    <mergeCell ref="B2:H2"/>
    <mergeCell ref="B3:H3"/>
    <mergeCell ref="B6:G6"/>
    <mergeCell ref="B11:G11"/>
    <mergeCell ref="B15:G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C19" sqref="C19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16384" width="8.88671875" style="2"/>
  </cols>
  <sheetData>
    <row r="1" spans="1:4" ht="15.75" thickBot="1" x14ac:dyDescent="0.25">
      <c r="A1" s="1"/>
      <c r="B1" s="1"/>
      <c r="C1" s="1"/>
      <c r="D1" s="1"/>
    </row>
    <row r="2" spans="1:4" ht="22.5" customHeight="1" thickBot="1" x14ac:dyDescent="0.3">
      <c r="A2" s="1"/>
      <c r="B2" s="231" t="s">
        <v>0</v>
      </c>
      <c r="C2" s="232"/>
      <c r="D2" s="1"/>
    </row>
    <row r="3" spans="1:4" ht="20.25" thickBot="1" x14ac:dyDescent="0.3">
      <c r="A3" s="1"/>
      <c r="B3" s="233" t="s">
        <v>120</v>
      </c>
      <c r="C3" s="234"/>
      <c r="D3" s="1"/>
    </row>
    <row r="4" spans="1:4" x14ac:dyDescent="0.2">
      <c r="A4" s="1"/>
      <c r="B4" s="3">
        <v>1</v>
      </c>
      <c r="C4" s="4" t="s">
        <v>156</v>
      </c>
      <c r="D4" s="1"/>
    </row>
    <row r="5" spans="1:4" x14ac:dyDescent="0.2">
      <c r="A5" s="1"/>
      <c r="B5" s="5">
        <f t="shared" ref="B5:B28" si="0">B4+1</f>
        <v>2</v>
      </c>
      <c r="C5" s="6" t="s">
        <v>157</v>
      </c>
      <c r="D5" s="1"/>
    </row>
    <row r="6" spans="1:4" x14ac:dyDescent="0.2">
      <c r="A6" s="1"/>
      <c r="B6" s="5">
        <f t="shared" si="0"/>
        <v>3</v>
      </c>
      <c r="C6" s="6" t="s">
        <v>158</v>
      </c>
      <c r="D6" s="1"/>
    </row>
    <row r="7" spans="1:4" x14ac:dyDescent="0.2">
      <c r="A7" s="1"/>
      <c r="B7" s="5">
        <f t="shared" si="0"/>
        <v>4</v>
      </c>
      <c r="C7" s="194" t="s">
        <v>159</v>
      </c>
      <c r="D7" s="1"/>
    </row>
    <row r="8" spans="1:4" x14ac:dyDescent="0.2">
      <c r="A8" s="1"/>
      <c r="B8" s="5">
        <f t="shared" si="0"/>
        <v>5</v>
      </c>
      <c r="C8" s="6" t="s">
        <v>160</v>
      </c>
      <c r="D8" s="1"/>
    </row>
    <row r="9" spans="1:4" ht="15" customHeight="1" x14ac:dyDescent="0.2">
      <c r="A9" s="1"/>
      <c r="B9" s="5">
        <f t="shared" si="0"/>
        <v>6</v>
      </c>
      <c r="C9" s="6" t="s">
        <v>161</v>
      </c>
      <c r="D9" s="1"/>
    </row>
    <row r="10" spans="1:4" x14ac:dyDescent="0.2">
      <c r="A10" s="1"/>
      <c r="B10" s="5">
        <f t="shared" si="0"/>
        <v>7</v>
      </c>
      <c r="C10" s="6" t="s">
        <v>132</v>
      </c>
      <c r="D10" s="1"/>
    </row>
    <row r="11" spans="1:4" x14ac:dyDescent="0.2">
      <c r="A11" s="1"/>
      <c r="B11" s="5">
        <f t="shared" si="0"/>
        <v>8</v>
      </c>
      <c r="C11" s="6"/>
      <c r="D11" s="1"/>
    </row>
    <row r="12" spans="1:4" x14ac:dyDescent="0.2">
      <c r="A12" s="1"/>
      <c r="B12" s="5">
        <f t="shared" si="0"/>
        <v>9</v>
      </c>
      <c r="C12" s="6"/>
      <c r="D12" s="1"/>
    </row>
    <row r="13" spans="1:4" x14ac:dyDescent="0.2">
      <c r="A13" s="1"/>
      <c r="B13" s="5">
        <f t="shared" si="0"/>
        <v>10</v>
      </c>
      <c r="C13" s="6"/>
      <c r="D13" s="1"/>
    </row>
    <row r="14" spans="1:4" x14ac:dyDescent="0.2">
      <c r="A14" s="1"/>
      <c r="B14" s="5">
        <f t="shared" si="0"/>
        <v>11</v>
      </c>
      <c r="C14" s="6"/>
      <c r="D14" s="1"/>
    </row>
    <row r="15" spans="1:4" x14ac:dyDescent="0.2">
      <c r="A15" s="1"/>
      <c r="B15" s="5">
        <f t="shared" si="0"/>
        <v>12</v>
      </c>
      <c r="C15" s="6"/>
      <c r="D15" s="1"/>
    </row>
    <row r="16" spans="1:4" x14ac:dyDescent="0.2">
      <c r="A16" s="1"/>
      <c r="B16" s="5">
        <f t="shared" si="0"/>
        <v>13</v>
      </c>
      <c r="C16" s="6"/>
      <c r="D16" s="1"/>
    </row>
    <row r="17" spans="1:4" x14ac:dyDescent="0.2">
      <c r="A17" s="1"/>
      <c r="B17" s="5">
        <f t="shared" si="0"/>
        <v>14</v>
      </c>
      <c r="C17" s="6"/>
      <c r="D17" s="1"/>
    </row>
    <row r="18" spans="1:4" x14ac:dyDescent="0.2">
      <c r="A18" s="1"/>
      <c r="B18" s="5">
        <f t="shared" si="0"/>
        <v>15</v>
      </c>
      <c r="C18" s="6" t="s">
        <v>162</v>
      </c>
      <c r="D18" s="1"/>
    </row>
    <row r="19" spans="1:4" x14ac:dyDescent="0.2">
      <c r="A19" s="1"/>
      <c r="B19" s="5">
        <f t="shared" si="0"/>
        <v>16</v>
      </c>
      <c r="C19" s="6"/>
      <c r="D19" s="1"/>
    </row>
    <row r="20" spans="1:4" x14ac:dyDescent="0.2">
      <c r="A20" s="1"/>
      <c r="B20" s="5">
        <f t="shared" si="0"/>
        <v>17</v>
      </c>
      <c r="C20" s="6"/>
      <c r="D20" s="1"/>
    </row>
    <row r="21" spans="1:4" x14ac:dyDescent="0.2">
      <c r="A21" s="1"/>
      <c r="B21" s="5">
        <f t="shared" si="0"/>
        <v>18</v>
      </c>
      <c r="C21" s="6"/>
      <c r="D21" s="1"/>
    </row>
    <row r="22" spans="1:4" x14ac:dyDescent="0.2">
      <c r="A22" s="1"/>
      <c r="B22" s="5">
        <f t="shared" si="0"/>
        <v>19</v>
      </c>
      <c r="C22" s="6"/>
      <c r="D22" s="1"/>
    </row>
    <row r="23" spans="1:4" x14ac:dyDescent="0.2">
      <c r="A23" s="1"/>
      <c r="B23" s="5">
        <f t="shared" si="0"/>
        <v>20</v>
      </c>
      <c r="C23" s="6"/>
      <c r="D23" s="1"/>
    </row>
    <row r="24" spans="1:4" x14ac:dyDescent="0.2">
      <c r="A24" s="1"/>
      <c r="B24" s="5">
        <f t="shared" si="0"/>
        <v>21</v>
      </c>
      <c r="C24" s="6"/>
      <c r="D24" s="1"/>
    </row>
    <row r="25" spans="1:4" x14ac:dyDescent="0.2">
      <c r="A25" s="1"/>
      <c r="B25" s="5">
        <f t="shared" si="0"/>
        <v>22</v>
      </c>
      <c r="C25" s="6"/>
      <c r="D25" s="1"/>
    </row>
    <row r="26" spans="1:4" x14ac:dyDescent="0.2">
      <c r="A26" s="1"/>
      <c r="B26" s="5">
        <f t="shared" si="0"/>
        <v>23</v>
      </c>
      <c r="C26" s="6"/>
      <c r="D26" s="1"/>
    </row>
    <row r="27" spans="1:4" x14ac:dyDescent="0.2">
      <c r="A27" s="1"/>
      <c r="B27" s="5">
        <f t="shared" si="0"/>
        <v>24</v>
      </c>
      <c r="C27" s="6"/>
      <c r="D27" s="1"/>
    </row>
    <row r="28" spans="1:4" x14ac:dyDescent="0.2">
      <c r="A28" s="1"/>
      <c r="B28" s="5">
        <f t="shared" si="0"/>
        <v>25</v>
      </c>
      <c r="C28" s="6"/>
      <c r="D28" s="1"/>
    </row>
    <row r="29" spans="1:4" x14ac:dyDescent="0.2">
      <c r="A29" s="1"/>
      <c r="B29" s="1"/>
      <c r="C29" s="1"/>
      <c r="D29" s="1"/>
    </row>
  </sheetData>
  <mergeCells count="2"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</vt:lpstr>
      <vt:lpstr>Expenditure</vt:lpstr>
      <vt:lpstr>Pupil Numbers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2021-10-12T08:20:59Z</cp:lastPrinted>
  <dcterms:created xsi:type="dcterms:W3CDTF">2018-07-03T08:09:41Z</dcterms:created>
  <dcterms:modified xsi:type="dcterms:W3CDTF">2021-10-12T11:12:31Z</dcterms:modified>
</cp:coreProperties>
</file>