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4 Finance\School Budget Monitoring\2023-24\Budget\"/>
    </mc:Choice>
  </mc:AlternateContent>
  <xr:revisionPtr revIDLastSave="0" documentId="13_ncr:1_{600BF636-17E8-43E8-8851-5DAEE3B35D15}" xr6:coauthVersionLast="47" xr6:coauthVersionMax="47" xr10:uidLastSave="{00000000-0000-0000-0000-000000000000}"/>
  <bookViews>
    <workbookView xWindow="-120" yWindow="-120" windowWidth="29040" windowHeight="15840" tabRatio="634" xr2:uid="{00000000-000D-0000-FFFF-FFFF00000000}"/>
  </bookViews>
  <sheets>
    <sheet name="SUMMARY" sheetId="4" r:id="rId1"/>
    <sheet name="INCOME" sheetId="2" r:id="rId2"/>
    <sheet name="EXPENDITURE" sheetId="7" r:id="rId3"/>
    <sheet name="Appendix 1 - Brought forwar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4" l="1"/>
  <c r="D59" i="2"/>
  <c r="E59" i="2"/>
  <c r="H59" i="2"/>
  <c r="I59" i="2"/>
  <c r="C29" i="4"/>
  <c r="D29" i="4" s="1"/>
  <c r="D25" i="4"/>
  <c r="C25" i="4"/>
  <c r="G20" i="5"/>
  <c r="L9" i="5"/>
  <c r="E172" i="7" l="1"/>
  <c r="E184" i="7"/>
  <c r="C20" i="5"/>
  <c r="K9" i="5"/>
  <c r="D184" i="7" l="1"/>
  <c r="E177" i="7"/>
  <c r="D177" i="7"/>
  <c r="E131" i="7" l="1"/>
  <c r="D131" i="7"/>
  <c r="E163" i="7"/>
  <c r="D163" i="7"/>
  <c r="D172" i="7" l="1"/>
  <c r="E154" i="7"/>
  <c r="D154" i="7"/>
  <c r="E126" i="7"/>
  <c r="D126" i="7"/>
  <c r="E108" i="7"/>
  <c r="D108" i="7"/>
  <c r="E89" i="7" l="1"/>
  <c r="D89" i="7"/>
  <c r="E112" i="7"/>
  <c r="D112" i="7"/>
  <c r="E61" i="7"/>
  <c r="D61" i="7"/>
  <c r="E133" i="7" l="1"/>
  <c r="D133" i="7"/>
  <c r="E52" i="7"/>
  <c r="D52" i="7"/>
  <c r="E37" i="7" l="1"/>
  <c r="D37" i="7"/>
  <c r="E13" i="7" l="1"/>
  <c r="D13" i="7"/>
  <c r="E28" i="7"/>
  <c r="D28" i="7"/>
  <c r="E186" i="7" l="1"/>
  <c r="D186" i="7"/>
  <c r="E52" i="2"/>
  <c r="D52" i="2"/>
  <c r="E43" i="2"/>
  <c r="D43" i="2"/>
  <c r="E34" i="2"/>
  <c r="D34" i="2"/>
  <c r="E27" i="2"/>
  <c r="D27" i="2"/>
  <c r="E11" i="2" l="1"/>
  <c r="D11" i="2"/>
  <c r="D61" i="2" s="1"/>
  <c r="C21" i="4" l="1"/>
  <c r="E61" i="2"/>
  <c r="D21" i="4" s="1"/>
  <c r="H31" i="4"/>
  <c r="H29" i="4"/>
  <c r="H27" i="4"/>
  <c r="H25" i="4"/>
  <c r="H23" i="4"/>
  <c r="H21" i="4"/>
  <c r="H19" i="4"/>
  <c r="H17" i="4"/>
  <c r="H15" i="4"/>
  <c r="H13" i="4"/>
  <c r="H11" i="4"/>
  <c r="H9" i="4"/>
  <c r="G31" i="4"/>
  <c r="G29" i="4"/>
  <c r="G27" i="4"/>
  <c r="G25" i="4"/>
  <c r="G23" i="4"/>
  <c r="G21" i="4"/>
  <c r="G19" i="4"/>
  <c r="G17" i="4"/>
  <c r="G15" i="4"/>
  <c r="G13" i="4"/>
  <c r="G11" i="4"/>
  <c r="G9" i="4"/>
  <c r="F31" i="4"/>
  <c r="F29" i="4"/>
  <c r="F27" i="4"/>
  <c r="F25" i="4"/>
  <c r="F23" i="4"/>
  <c r="F21" i="4"/>
  <c r="F19" i="4"/>
  <c r="F17" i="4"/>
  <c r="F15" i="4"/>
  <c r="F13" i="4"/>
  <c r="F11" i="4"/>
  <c r="F9" i="4"/>
  <c r="I184" i="7"/>
  <c r="I177" i="7"/>
  <c r="I172" i="7"/>
  <c r="I163" i="7"/>
  <c r="I154" i="7"/>
  <c r="I131" i="7"/>
  <c r="I126" i="7"/>
  <c r="I112" i="7"/>
  <c r="I108" i="7"/>
  <c r="I89" i="7"/>
  <c r="I61" i="7"/>
  <c r="I52" i="7"/>
  <c r="I37" i="7"/>
  <c r="I28" i="7"/>
  <c r="I13" i="7"/>
  <c r="H34" i="4" l="1"/>
  <c r="D23" i="4"/>
  <c r="D31" i="4" s="1"/>
  <c r="C23" i="4"/>
  <c r="C31" i="4" s="1"/>
  <c r="I133" i="7"/>
  <c r="I186" i="7" s="1"/>
  <c r="H184" i="7"/>
  <c r="H177" i="7"/>
  <c r="H163" i="7"/>
  <c r="H172" i="7"/>
  <c r="H154" i="7"/>
  <c r="H131" i="7"/>
  <c r="H126" i="7"/>
  <c r="H112" i="7"/>
  <c r="H108" i="7"/>
  <c r="H89" i="7"/>
  <c r="H61" i="7"/>
  <c r="H52" i="7"/>
  <c r="H37" i="7"/>
  <c r="H28" i="7"/>
  <c r="H13" i="7"/>
  <c r="H133" i="7" l="1"/>
  <c r="H186" i="7" s="1"/>
  <c r="I52" i="2"/>
  <c r="I43" i="2"/>
  <c r="I34" i="2"/>
  <c r="I27" i="2"/>
  <c r="I11" i="2"/>
  <c r="I61" i="2" l="1"/>
  <c r="H52" i="2"/>
  <c r="H43" i="2"/>
  <c r="H34" i="2"/>
  <c r="H27" i="2"/>
  <c r="H11" i="2"/>
  <c r="H61" i="2" s="1"/>
  <c r="D19" i="4" l="1"/>
  <c r="D17" i="4"/>
  <c r="D15" i="4"/>
  <c r="D13" i="4"/>
  <c r="D11" i="4"/>
  <c r="D9" i="4"/>
  <c r="C19" i="4"/>
  <c r="C17" i="4"/>
  <c r="C15" i="4"/>
  <c r="C13" i="4"/>
  <c r="C11" i="4"/>
  <c r="C9" i="4"/>
  <c r="B19" i="4"/>
  <c r="B17" i="4"/>
  <c r="B15" i="4"/>
  <c r="B13" i="4"/>
  <c r="B11" i="4"/>
  <c r="B9" i="4"/>
  <c r="G10" i="5" l="1"/>
  <c r="G34" i="4" l="1"/>
</calcChain>
</file>

<file path=xl/sharedStrings.xml><?xml version="1.0" encoding="utf-8"?>
<sst xmlns="http://schemas.openxmlformats.org/spreadsheetml/2006/main" count="497" uniqueCount="306">
  <si>
    <t>Cost Centre</t>
  </si>
  <si>
    <t>ESFA General Annual Grant (GAG)</t>
  </si>
  <si>
    <t>Pupil Premium</t>
  </si>
  <si>
    <t>Rates</t>
  </si>
  <si>
    <t>Insurance</t>
  </si>
  <si>
    <t>Donations</t>
  </si>
  <si>
    <t>Shenfield High School</t>
  </si>
  <si>
    <t>Teachers</t>
  </si>
  <si>
    <t>Unqualified Teachers</t>
  </si>
  <si>
    <t>Cleaning</t>
  </si>
  <si>
    <t>Water</t>
  </si>
  <si>
    <t>Careers</t>
  </si>
  <si>
    <t>Furniture</t>
  </si>
  <si>
    <t>ESFA - School budget share</t>
  </si>
  <si>
    <t>Minimum funding guarantee</t>
  </si>
  <si>
    <t>Pupil premium</t>
  </si>
  <si>
    <t xml:space="preserve">Other ESFA Grants </t>
  </si>
  <si>
    <t>Sixth form funding 16-19 allocation</t>
  </si>
  <si>
    <t>LA High needs funding (SEN)</t>
  </si>
  <si>
    <t>Other Restricted Income</t>
  </si>
  <si>
    <t>Other Unrestricted Income</t>
  </si>
  <si>
    <t>School games - SGO salary income</t>
  </si>
  <si>
    <t>Lettings</t>
  </si>
  <si>
    <t>Sports centre income</t>
  </si>
  <si>
    <t>Astro income</t>
  </si>
  <si>
    <t>Notes</t>
  </si>
  <si>
    <t>SG150A</t>
  </si>
  <si>
    <t>AGP0101</t>
  </si>
  <si>
    <t>Budget Plan: Income</t>
  </si>
  <si>
    <t>Budget Plan: Expenditure</t>
  </si>
  <si>
    <t>Supply</t>
  </si>
  <si>
    <t>Other Staff Costs</t>
  </si>
  <si>
    <t>Salaries: Support Staff</t>
  </si>
  <si>
    <t>Salaries: Teaching Staff</t>
  </si>
  <si>
    <t>Pastoral Staff</t>
  </si>
  <si>
    <t>Dept. Technicians</t>
  </si>
  <si>
    <t>LSA</t>
  </si>
  <si>
    <t>IT Technicians</t>
  </si>
  <si>
    <t>Science Technicians</t>
  </si>
  <si>
    <t>Library Staff</t>
  </si>
  <si>
    <t>Student Services</t>
  </si>
  <si>
    <t>Cover Supervisers</t>
  </si>
  <si>
    <t>Maintenance of Premises</t>
  </si>
  <si>
    <t>Other Occupancy Costs</t>
  </si>
  <si>
    <t>Other Support, Supplies &amp; Services</t>
  </si>
  <si>
    <t>Other Expenditure</t>
  </si>
  <si>
    <t>Curriculum Department Budgets</t>
  </si>
  <si>
    <t>Description</t>
  </si>
  <si>
    <t>Astro expenditure</t>
  </si>
  <si>
    <t>Sports Centre</t>
  </si>
  <si>
    <t>640a</t>
  </si>
  <si>
    <t>AGP0201</t>
  </si>
  <si>
    <t>AGP0202</t>
  </si>
  <si>
    <t>Grounds maintenance</t>
  </si>
  <si>
    <t>Swimming pool maintenance</t>
  </si>
  <si>
    <t>Energy</t>
  </si>
  <si>
    <t>Art</t>
  </si>
  <si>
    <t>Performing Arts Professionals</t>
  </si>
  <si>
    <t>Drama</t>
  </si>
  <si>
    <t>Music</t>
  </si>
  <si>
    <t>English</t>
  </si>
  <si>
    <t>Modern Languages</t>
  </si>
  <si>
    <t>Social Sciences</t>
  </si>
  <si>
    <t>Science</t>
  </si>
  <si>
    <t>Business Studies</t>
  </si>
  <si>
    <t>Mathematics</t>
  </si>
  <si>
    <t xml:space="preserve">PE </t>
  </si>
  <si>
    <t>Cricket Academy</t>
  </si>
  <si>
    <t>Football Academy</t>
  </si>
  <si>
    <t>STEM</t>
  </si>
  <si>
    <t>Educational Support, Supplies &amp; Services</t>
  </si>
  <si>
    <t>Vocational animals</t>
  </si>
  <si>
    <t>Yr11 work experience</t>
  </si>
  <si>
    <t>Library</t>
  </si>
  <si>
    <t>SG150</t>
  </si>
  <si>
    <t>School games</t>
  </si>
  <si>
    <t>Exam Costs</t>
  </si>
  <si>
    <t>Pupil Support Services</t>
  </si>
  <si>
    <t>Primary liason</t>
  </si>
  <si>
    <t>Field study support</t>
  </si>
  <si>
    <t>SFLAC</t>
  </si>
  <si>
    <t>Looked after children</t>
  </si>
  <si>
    <t>FSM Students</t>
  </si>
  <si>
    <t>16-18 Bursary funding</t>
  </si>
  <si>
    <t>Communictaions</t>
  </si>
  <si>
    <t>Office expenses</t>
  </si>
  <si>
    <t>Postage</t>
  </si>
  <si>
    <t>Professional fees</t>
  </si>
  <si>
    <t>Licences &amp; subscriptions</t>
  </si>
  <si>
    <t>First aid</t>
  </si>
  <si>
    <t>Hospitality</t>
  </si>
  <si>
    <t>Working environment</t>
  </si>
  <si>
    <t>Minibus costs</t>
  </si>
  <si>
    <t>Governors</t>
  </si>
  <si>
    <t>Marketing</t>
  </si>
  <si>
    <t>School improvement</t>
  </si>
  <si>
    <t>DFC</t>
  </si>
  <si>
    <t>Headteacher</t>
  </si>
  <si>
    <t>IT Maintenance</t>
  </si>
  <si>
    <t>Comms maintenance</t>
  </si>
  <si>
    <t>Departmental services</t>
  </si>
  <si>
    <t>Staff training</t>
  </si>
  <si>
    <t>Other staff costs</t>
  </si>
  <si>
    <t>Staff recruitment</t>
  </si>
  <si>
    <t>FSM Staff</t>
  </si>
  <si>
    <t>Salix loan repayments</t>
  </si>
  <si>
    <t>Irrecoverable VAT</t>
  </si>
  <si>
    <t>Income</t>
  </si>
  <si>
    <t>Expenditure</t>
  </si>
  <si>
    <t>This budget was approved by the Governing body on:</t>
  </si>
  <si>
    <t>Chair of Governors</t>
  </si>
  <si>
    <t>Chair of Resources</t>
  </si>
  <si>
    <t xml:space="preserve">Shenfield High School </t>
  </si>
  <si>
    <t>Annual Budget Summary</t>
  </si>
  <si>
    <t>Literacy</t>
  </si>
  <si>
    <t>Numeracy</t>
  </si>
  <si>
    <t>Combined Cadet Force</t>
  </si>
  <si>
    <t>PREP</t>
  </si>
  <si>
    <t>Technology Maintenance Costs</t>
  </si>
  <si>
    <t xml:space="preserve">Other Local Authority Grants </t>
  </si>
  <si>
    <t>Capital Income</t>
  </si>
  <si>
    <t>CIF Project 2</t>
  </si>
  <si>
    <t>Capital Expenditure</t>
  </si>
  <si>
    <t xml:space="preserve">Engineering </t>
  </si>
  <si>
    <t>LA Essex LAC</t>
  </si>
  <si>
    <t>Catering maintenance</t>
  </si>
  <si>
    <t>CIF Loan repayment</t>
  </si>
  <si>
    <t>Computer Science</t>
  </si>
  <si>
    <r>
      <t xml:space="preserve">Name:         </t>
    </r>
    <r>
      <rPr>
        <b/>
        <sz val="12"/>
        <color theme="1"/>
        <rFont val="Tahoma"/>
        <family val="2"/>
      </rPr>
      <t>J. Swettenham</t>
    </r>
  </si>
  <si>
    <r>
      <t xml:space="preserve">Name:          </t>
    </r>
    <r>
      <rPr>
        <b/>
        <sz val="12"/>
        <color theme="1"/>
        <rFont val="Tahoma"/>
        <family val="2"/>
      </rPr>
      <t>K. Boulton</t>
    </r>
  </si>
  <si>
    <t>Media Studies</t>
  </si>
  <si>
    <t>Staff Room Fund</t>
  </si>
  <si>
    <t>Geography</t>
  </si>
  <si>
    <t>History</t>
  </si>
  <si>
    <t xml:space="preserve">Pastoral </t>
  </si>
  <si>
    <t xml:space="preserve">6th Form </t>
  </si>
  <si>
    <t>Productions Maintenance</t>
  </si>
  <si>
    <t xml:space="preserve">CIF Project 1 </t>
  </si>
  <si>
    <t xml:space="preserve">Other authorities income LAC\SEN </t>
  </si>
  <si>
    <t>Post-LAC</t>
  </si>
  <si>
    <t>Eduaction Support</t>
  </si>
  <si>
    <t>303a</t>
  </si>
  <si>
    <t>Drama Productions</t>
  </si>
  <si>
    <t>304a</t>
  </si>
  <si>
    <t>Music Productions</t>
  </si>
  <si>
    <t>Jack Petchey</t>
  </si>
  <si>
    <t>Total</t>
  </si>
  <si>
    <t>TR</t>
  </si>
  <si>
    <t>AGP202</t>
  </si>
  <si>
    <t>Astro sinking fund in year contribution</t>
  </si>
  <si>
    <t>Teachers Pension Grant (6th form only)</t>
  </si>
  <si>
    <t>School imp. DFC</t>
  </si>
  <si>
    <t>Transfer of funds between cost centres</t>
  </si>
  <si>
    <t>Astro sinking fund reserves</t>
  </si>
  <si>
    <t>Pupil Premium transfers to other cost centres</t>
  </si>
  <si>
    <t>Total In-year Income</t>
  </si>
  <si>
    <t>Total Staff Salary Cost</t>
  </si>
  <si>
    <t>Recovery Premium</t>
  </si>
  <si>
    <t>Other Income</t>
  </si>
  <si>
    <t xml:space="preserve">Premises </t>
  </si>
  <si>
    <t>Teaching staff - additional hours</t>
  </si>
  <si>
    <t>Support staff - additional hours\overtime</t>
  </si>
  <si>
    <t>Leadership - SLT</t>
  </si>
  <si>
    <t>Administrative - including SLT</t>
  </si>
  <si>
    <t>Gateway centre</t>
  </si>
  <si>
    <t>Pupil Premium &amp; Recovery Premium</t>
  </si>
  <si>
    <t>Pupil exclusion\referral</t>
  </si>
  <si>
    <t>Capital works &amp; improvements</t>
  </si>
  <si>
    <t>In-year surplus\deficit</t>
  </si>
  <si>
    <t>Bursary Funding</t>
  </si>
  <si>
    <t>Duke of Edinburgh</t>
  </si>
  <si>
    <t>PTA</t>
  </si>
  <si>
    <t>School Games</t>
  </si>
  <si>
    <t>TR916</t>
  </si>
  <si>
    <t>Sports Camp</t>
  </si>
  <si>
    <t>Supplementary Grant</t>
  </si>
  <si>
    <t>School-led tuition fund</t>
  </si>
  <si>
    <t>16-19 tuition fund</t>
  </si>
  <si>
    <t>Food Science</t>
  </si>
  <si>
    <t>Alternative Education &amp; Tutoring</t>
  </si>
  <si>
    <t>Pastoral 6th form - raised money</t>
  </si>
  <si>
    <t>SSI Grant (CCF)</t>
  </si>
  <si>
    <t>Estate maintenance</t>
  </si>
  <si>
    <t>Estate Management</t>
  </si>
  <si>
    <t>Mainstream schools additional grnat (MSAG)</t>
  </si>
  <si>
    <t>September 2023 to August 2024</t>
  </si>
  <si>
    <t xml:space="preserve"> September 2023 to August 2024</t>
  </si>
  <si>
    <t>Allocated</t>
  </si>
  <si>
    <t>Updated</t>
  </si>
  <si>
    <t>2022-23 Allocated</t>
  </si>
  <si>
    <t>2022-23 Updated</t>
  </si>
  <si>
    <r>
      <t xml:space="preserve">Name:          </t>
    </r>
    <r>
      <rPr>
        <b/>
        <sz val="12"/>
        <color theme="1"/>
        <rFont val="Tahoma"/>
        <family val="2"/>
      </rPr>
      <t>C. Costello</t>
    </r>
  </si>
  <si>
    <t>Total In-year Expediture</t>
  </si>
  <si>
    <t>Other Educational Departments Budgets</t>
  </si>
  <si>
    <t>Sub-total</t>
  </si>
  <si>
    <t>Astro sinking funds b/f unspent in 2023-24</t>
  </si>
  <si>
    <t xml:space="preserve">Safeguarding and Support </t>
  </si>
  <si>
    <t>Pupil Premium - Cost centre transfers</t>
  </si>
  <si>
    <t>Reprographics charges to depts</t>
  </si>
  <si>
    <t>GAG Statement</t>
  </si>
  <si>
    <t>Jack Petchy</t>
  </si>
  <si>
    <t>Trips</t>
  </si>
  <si>
    <t>Active Essex - pool grant 3</t>
  </si>
  <si>
    <t xml:space="preserve">OtherTR coded cost centres </t>
  </si>
  <si>
    <t>Salix PSDS</t>
  </si>
  <si>
    <t>inc holiday revision, aptitude testing, moderation</t>
  </si>
  <si>
    <t>Duty meal allocations</t>
  </si>
  <si>
    <t>courses and travel costs</t>
  </si>
  <si>
    <t xml:space="preserve">agency buyout fees £27k, funded qualifications £9k, flu vaccinations £2k, occupational health, ECT training </t>
  </si>
  <si>
    <t>DBS fees, advertising</t>
  </si>
  <si>
    <t>22-23 long term supply needed, reduction expected</t>
  </si>
  <si>
    <t>pitch maintenance service, goals, equipment, repairs</t>
  </si>
  <si>
    <t>current sinking fund balance £145k, 23-24 addition on hold</t>
  </si>
  <si>
    <t>alarm and monitoring, servicing and equipment purchase/repairs</t>
  </si>
  <si>
    <t>contract £23k, additional maintenance to pitches £6k, improvements needed in 23-24</t>
  </si>
  <si>
    <t>servicing, bacterial testing, chemicals, repairs</t>
  </si>
  <si>
    <t>Improvements, equipment, installations (review pending to consider 610 and 605 merge)</t>
  </si>
  <si>
    <t>contracts &amp; servicing £25k, repairs, maintenance, decoration, supplies</t>
  </si>
  <si>
    <t>Gas £100k, Elec £175k, solar panel elec £5.5k, School house, meter operator and data charges</t>
  </si>
  <si>
    <t>Water &amp; sewerage costs</t>
  </si>
  <si>
    <t>including lift and plant inspection</t>
  </si>
  <si>
    <t>invigilators £28k, entry fees £167k</t>
  </si>
  <si>
    <t>Contract services £192k based on 22-23 rates (possible additional cost to bring inhouse being investigated), bin collections, hand dryers, washroom services</t>
  </si>
  <si>
    <t>no longer kept</t>
  </si>
  <si>
    <t>SEND</t>
  </si>
  <si>
    <t>Vocational Centre</t>
  </si>
  <si>
    <t>Sports competition costs</t>
  </si>
  <si>
    <r>
      <t xml:space="preserve">coach travel, accomodation, banners, trophies etc.. </t>
    </r>
    <r>
      <rPr>
        <sz val="9"/>
        <color indexed="8"/>
        <rFont val="Tahoma"/>
        <family val="2"/>
      </rPr>
      <t>(dependant on competition success/progression)</t>
    </r>
  </si>
  <si>
    <t>Sports Coaching Services</t>
  </si>
  <si>
    <t>possible replacement franking machine needed so may increase</t>
  </si>
  <si>
    <t>PP &amp; Recovery - Cost centre transfers</t>
  </si>
  <si>
    <t>Reserves brought forward</t>
  </si>
  <si>
    <t>Capital funds brought forward</t>
  </si>
  <si>
    <t>Revenue funds brought forward</t>
  </si>
  <si>
    <t>Reserves</t>
  </si>
  <si>
    <t>Astro Sinking Fund</t>
  </si>
  <si>
    <t>Reserves brought forward from 2022-23</t>
  </si>
  <si>
    <t>Astro Sinking Fund - unspent in 2023-24</t>
  </si>
  <si>
    <t>Expected year end 2023-14</t>
  </si>
  <si>
    <t xml:space="preserve">to cover costs of School Games Organiser who works with Primary schools </t>
  </si>
  <si>
    <t>awards given to nominated students who direct the use of the money to projects in school</t>
  </si>
  <si>
    <t>final payment towards our pool usage expansion project with Active Essex</t>
  </si>
  <si>
    <t>parent donations</t>
  </si>
  <si>
    <t>sports centre lettings</t>
  </si>
  <si>
    <t>Astro letings</t>
  </si>
  <si>
    <t>other school facilities lettings</t>
  </si>
  <si>
    <t>Capital income provided by DfE</t>
  </si>
  <si>
    <t>inc LSA, Careers, Premises, holiday sessions - expected reductions 23-24</t>
  </si>
  <si>
    <t>software, books, equipment</t>
  </si>
  <si>
    <t>additional coaching staff for extra curricular sessions</t>
  </si>
  <si>
    <t>reprographics, equipment, materials</t>
  </si>
  <si>
    <t>packs for Prep4Sept, reprographics, supplies</t>
  </si>
  <si>
    <t>student planners, equipment and materials to support whole school education</t>
  </si>
  <si>
    <t>badges, rewards, supplies, reprographics</t>
  </si>
  <si>
    <t>costs associated with engaging with feeder primaries</t>
  </si>
  <si>
    <t>supplies for Gateway centre</t>
  </si>
  <si>
    <t>subsidises year 11 and year 12 field study requirements</t>
  </si>
  <si>
    <t xml:space="preserve">support programs, equipment, materials, subscriptions to support </t>
  </si>
  <si>
    <t>funding for children currently in care</t>
  </si>
  <si>
    <t>funding for children who have been adopted from care</t>
  </si>
  <si>
    <t>to cover cost of free school meals to eligible students</t>
  </si>
  <si>
    <t>discretionary support for small expenses within the PP wider support category</t>
  </si>
  <si>
    <t>digital phone system lease and additional costs</t>
  </si>
  <si>
    <t>equipment and suppliues for central admin teams</t>
  </si>
  <si>
    <t>maintenance, repairs and replacements for kitchen equipment. Annual inspections and clean</t>
  </si>
  <si>
    <t xml:space="preserve">payroll, appeal hearings, health &amp; safety, ICE, Data Protection officer, professional memberships </t>
  </si>
  <si>
    <t>compliance, parent pay, the key, CPOMS safeguarding, whole school subscriptions</t>
  </si>
  <si>
    <t>supplies</t>
  </si>
  <si>
    <t>catering for visitors and interviews etc..</t>
  </si>
  <si>
    <t>water coolers, equipment and materials to support whole school work spaces</t>
  </si>
  <si>
    <t>leavers gifts and cards</t>
  </si>
  <si>
    <t>lease costs, inspections, fuel, MOT</t>
  </si>
  <si>
    <t>NGA membership, governor training etc..</t>
  </si>
  <si>
    <t>promotion materials for school</t>
  </si>
  <si>
    <t>various projects and initiatives to support the school as directed by the Headteacher</t>
  </si>
  <si>
    <t>minor parts and supplies to support school plays and productions</t>
  </si>
  <si>
    <t>IT specific contracts, leases, hardware, software, parts and supplies</t>
  </si>
  <si>
    <t>cabling and parts to support communication sysytems (phone, cctv, radios)</t>
  </si>
  <si>
    <t>will be seperated out and shown in Sept report</t>
  </si>
  <si>
    <r>
      <t xml:space="preserve">photcopier leases, paper, toner, supplies. Cost offset by chargeback to departments for reprographic works </t>
    </r>
    <r>
      <rPr>
        <sz val="10"/>
        <color indexed="8"/>
        <rFont val="Tahoma"/>
        <family val="2"/>
      </rPr>
      <t>(will be seperated out and shown in Sept report)</t>
    </r>
  </si>
  <si>
    <t>Energy efficiency loans that have been awarded to several CIF projects that are repayable over 8 years. One loan has just finalised.</t>
  </si>
  <si>
    <t>most VAT can be recovered but some we are unable to.</t>
  </si>
  <si>
    <t>Loan towards a CIF capital project repayable over 10 years</t>
  </si>
  <si>
    <t>TR905</t>
  </si>
  <si>
    <t>Yr 11 Prom</t>
  </si>
  <si>
    <t>Brought forward funds - forecast as of Sept 2023 Budget Forecast</t>
  </si>
  <si>
    <t>Photcopying</t>
  </si>
  <si>
    <r>
      <rPr>
        <strike/>
        <sz val="11"/>
        <rFont val="Tahoma"/>
        <family val="2"/>
      </rPr>
      <t>reprographics</t>
    </r>
    <r>
      <rPr>
        <sz val="11"/>
        <rFont val="Tahoma"/>
        <family val="2"/>
      </rPr>
      <t>, equipment, materials</t>
    </r>
  </si>
  <si>
    <r>
      <rPr>
        <strike/>
        <sz val="11"/>
        <color rgb="FF000000"/>
        <rFont val="Tahoma"/>
        <family val="2"/>
      </rPr>
      <t>reprograhics</t>
    </r>
    <r>
      <rPr>
        <sz val="11"/>
        <color indexed="8"/>
        <rFont val="Tahoma"/>
        <family val="2"/>
      </rPr>
      <t>, materials and supplies</t>
    </r>
  </si>
  <si>
    <t>Original</t>
  </si>
  <si>
    <r>
      <rPr>
        <strike/>
        <sz val="11"/>
        <rFont val="Tahoma"/>
        <family val="2"/>
      </rPr>
      <t>reprographics</t>
    </r>
    <r>
      <rPr>
        <sz val="11"/>
        <rFont val="Tahoma"/>
        <family val="2"/>
      </rPr>
      <t xml:space="preserve">, equipment, materials - </t>
    </r>
    <r>
      <rPr>
        <sz val="11"/>
        <color rgb="FF0070C0"/>
        <rFont val="Tahoma"/>
        <family val="2"/>
      </rPr>
      <t>V1</t>
    </r>
  </si>
  <si>
    <r>
      <t>6th form means tested bursary funding for eligible students -</t>
    </r>
    <r>
      <rPr>
        <sz val="11"/>
        <color rgb="FF0070C0"/>
        <rFont val="Tahoma"/>
        <family val="2"/>
      </rPr>
      <t>V1</t>
    </r>
  </si>
  <si>
    <r>
      <t xml:space="preserve">PP funds that are already shown as expediture within other budgets - </t>
    </r>
    <r>
      <rPr>
        <sz val="11"/>
        <color rgb="FF0070C0"/>
        <rFont val="Tahoma"/>
        <family val="2"/>
      </rPr>
      <t>V1</t>
    </r>
  </si>
  <si>
    <t>V1</t>
  </si>
  <si>
    <r>
      <t xml:space="preserve">awards given to nominated students who direct the use of the money to projects in school - </t>
    </r>
    <r>
      <rPr>
        <sz val="11"/>
        <color rgb="FF0070C0"/>
        <rFont val="Tahoma"/>
        <family val="2"/>
      </rPr>
      <t>V1</t>
    </r>
  </si>
  <si>
    <r>
      <t xml:space="preserve">expeinditure linked to the school games organised for primary schools - </t>
    </r>
    <r>
      <rPr>
        <sz val="11"/>
        <color rgb="FF0070C0"/>
        <rFont val="Tahoma"/>
        <family val="2"/>
      </rPr>
      <t>V1</t>
    </r>
  </si>
  <si>
    <t>V1 Sports camp, V1 YR11 Prom</t>
  </si>
  <si>
    <r>
      <t xml:space="preserve">sits in revenue brought forward and is allocated in 1st virement in Sept - </t>
    </r>
    <r>
      <rPr>
        <i/>
        <sz val="11"/>
        <color rgb="FF0070C0"/>
        <rFont val="Tahoma"/>
        <family val="2"/>
      </rPr>
      <t>V1</t>
    </r>
  </si>
  <si>
    <t>Revenue funds brought forward from 2022-23</t>
  </si>
  <si>
    <t>V2</t>
  </si>
  <si>
    <t xml:space="preserve">Teachers Pay Grant </t>
  </si>
  <si>
    <r>
      <t xml:space="preserve">gift aid, sales, bank interest, consultancy, partnerships </t>
    </r>
    <r>
      <rPr>
        <sz val="11"/>
        <color rgb="FF0070C0"/>
        <rFont val="Tahoma"/>
        <family val="2"/>
      </rPr>
      <t>V2</t>
    </r>
  </si>
  <si>
    <r>
      <rPr>
        <sz val="11"/>
        <color rgb="FF0070C0"/>
        <rFont val="Tahoma"/>
        <family val="2"/>
      </rPr>
      <t>V3</t>
    </r>
    <r>
      <rPr>
        <sz val="11"/>
        <color indexed="8"/>
        <rFont val="Tahoma"/>
        <family val="2"/>
      </rPr>
      <t xml:space="preserve"> assumed 3% unfunded increase Sept 23</t>
    </r>
  </si>
  <si>
    <r>
      <rPr>
        <sz val="11"/>
        <color rgb="FF0070C0"/>
        <rFont val="Tahoma"/>
        <family val="2"/>
      </rPr>
      <t xml:space="preserve">V3 </t>
    </r>
    <r>
      <rPr>
        <sz val="11"/>
        <color indexed="8"/>
        <rFont val="Tahoma"/>
        <family val="2"/>
      </rPr>
      <t>assumed 3% unfunded increase Sept 23</t>
    </r>
  </si>
  <si>
    <r>
      <rPr>
        <sz val="11"/>
        <color rgb="FF0070C0"/>
        <rFont val="Tahoma"/>
        <family val="2"/>
      </rPr>
      <t>V3</t>
    </r>
    <r>
      <rPr>
        <sz val="11"/>
        <color indexed="8"/>
        <rFont val="Tahoma"/>
        <family val="2"/>
      </rPr>
      <t xml:space="preserve"> assumed 3% unfunded increase Apr 23 and Apr 24</t>
    </r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</si>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</sst>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41" x14ac:knownFonts="1">
    <font>
      <sz val="12"/>
      <color theme="1"/>
      <name val="Cambri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Cambria"/>
      <family val="2"/>
    </font>
    <font>
      <sz val="12"/>
      <color theme="1"/>
      <name val="Tahoma"/>
      <family val="2"/>
    </font>
    <font>
      <sz val="11"/>
      <color indexed="8"/>
      <name val="Tahoma"/>
      <family val="2"/>
    </font>
    <font>
      <b/>
      <sz val="16"/>
      <name val="Tahoma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4"/>
      <color rgb="FFFFFF00"/>
      <name val="Tahoma"/>
      <family val="2"/>
    </font>
    <font>
      <sz val="12"/>
      <color rgb="FFFFFF00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b/>
      <sz val="14"/>
      <color rgb="FFFFFF00"/>
      <name val="Tahoma"/>
      <family val="2"/>
    </font>
    <font>
      <b/>
      <sz val="12"/>
      <color theme="1"/>
      <name val="Tahoma"/>
      <family val="2"/>
    </font>
    <font>
      <i/>
      <sz val="11"/>
      <color indexed="8"/>
      <name val="Tahoma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11"/>
      <color rgb="FF0070C0"/>
      <name val="Tahoma"/>
      <family val="2"/>
    </font>
    <font>
      <b/>
      <u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indexed="8"/>
      <name val="Tahoma"/>
      <family val="2"/>
    </font>
    <font>
      <b/>
      <i/>
      <sz val="11"/>
      <color indexed="8"/>
      <name val="Tahoma"/>
      <family val="2"/>
    </font>
    <font>
      <i/>
      <sz val="10"/>
      <color indexed="8"/>
      <name val="Tahoma"/>
      <family val="2"/>
    </font>
    <font>
      <i/>
      <sz val="12"/>
      <color theme="1"/>
      <name val="Tahoma"/>
      <family val="2"/>
    </font>
    <font>
      <sz val="10"/>
      <color indexed="8"/>
      <name val="Tahoma"/>
      <family val="2"/>
    </font>
    <font>
      <strike/>
      <sz val="11"/>
      <name val="Tahoma"/>
      <family val="2"/>
    </font>
    <font>
      <strike/>
      <sz val="11"/>
      <color rgb="FF000000"/>
      <name val="Tahoma"/>
      <family val="2"/>
    </font>
    <font>
      <i/>
      <sz val="11"/>
      <color rgb="FF0070C0"/>
      <name val="Tahoma"/>
      <family val="2"/>
    </font>
    <font>
      <sz val="8"/>
      <name val="Cambria"/>
      <family val="2"/>
    </font>
    <font>
      <b/>
      <sz val="11"/>
      <color rgb="FF0070C0"/>
      <name val="Tahoma"/>
      <family val="2"/>
    </font>
    <font>
      <b/>
      <sz val="12"/>
      <color rgb="FF0070C0"/>
      <name val="Tahoma"/>
      <family val="2"/>
    </font>
    <font>
      <b/>
      <sz val="10"/>
      <color rgb="FF0070C0"/>
      <name val="Tahoma"/>
      <family val="2"/>
    </font>
    <font>
      <sz val="12"/>
      <color rgb="FF0070C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0">
    <xf numFmtId="0" fontId="0" fillId="0" borderId="0" xfId="0"/>
    <xf numFmtId="0" fontId="5" fillId="0" borderId="0" xfId="0" applyFont="1"/>
    <xf numFmtId="0" fontId="5" fillId="2" borderId="0" xfId="0" applyFont="1" applyFill="1"/>
    <xf numFmtId="164" fontId="6" fillId="2" borderId="0" xfId="1" applyNumberFormat="1" applyFont="1" applyFill="1" applyAlignment="1" applyProtection="1">
      <alignment wrapText="1"/>
    </xf>
    <xf numFmtId="49" fontId="6" fillId="2" borderId="0" xfId="1" applyNumberFormat="1" applyFont="1" applyFill="1" applyAlignment="1" applyProtection="1">
      <alignment wrapText="1"/>
    </xf>
    <xf numFmtId="1" fontId="6" fillId="2" borderId="0" xfId="1" applyNumberFormat="1" applyFont="1" applyFill="1" applyProtection="1"/>
    <xf numFmtId="164" fontId="6" fillId="2" borderId="0" xfId="1" applyNumberFormat="1" applyFont="1" applyFill="1" applyProtection="1">
      <protection locked="0"/>
    </xf>
    <xf numFmtId="164" fontId="6" fillId="2" borderId="0" xfId="1" applyNumberFormat="1" applyFont="1" applyFill="1" applyBorder="1" applyAlignment="1" applyProtection="1">
      <alignment wrapText="1"/>
    </xf>
    <xf numFmtId="49" fontId="6" fillId="2" borderId="0" xfId="1" applyNumberFormat="1" applyFont="1" applyFill="1" applyAlignment="1" applyProtection="1">
      <alignment horizontal="center" wrapText="1"/>
    </xf>
    <xf numFmtId="1" fontId="9" fillId="0" borderId="6" xfId="1" applyNumberFormat="1" applyFont="1" applyBorder="1" applyAlignment="1" applyProtection="1">
      <alignment horizontal="center" vertical="center" wrapText="1"/>
    </xf>
    <xf numFmtId="164" fontId="9" fillId="0" borderId="7" xfId="1" applyNumberFormat="1" applyFont="1" applyBorder="1" applyAlignment="1" applyProtection="1">
      <alignment horizontal="center" vertical="center"/>
      <protection locked="0"/>
    </xf>
    <xf numFmtId="164" fontId="10" fillId="2" borderId="0" xfId="1" applyNumberFormat="1" applyFont="1" applyFill="1" applyBorder="1" applyAlignment="1" applyProtection="1">
      <alignment horizontal="right" wrapText="1"/>
    </xf>
    <xf numFmtId="49" fontId="10" fillId="2" borderId="0" xfId="1" applyNumberFormat="1" applyFont="1" applyFill="1" applyBorder="1" applyAlignment="1" applyProtection="1">
      <alignment horizontal="center" wrapText="1"/>
    </xf>
    <xf numFmtId="1" fontId="6" fillId="2" borderId="0" xfId="1" applyNumberFormat="1" applyFont="1" applyFill="1" applyBorder="1" applyProtection="1"/>
    <xf numFmtId="3" fontId="6" fillId="2" borderId="0" xfId="1" applyNumberFormat="1" applyFont="1" applyFill="1" applyBorder="1" applyProtection="1">
      <protection locked="0"/>
    </xf>
    <xf numFmtId="164" fontId="9" fillId="0" borderId="4" xfId="1" applyNumberFormat="1" applyFont="1" applyFill="1" applyBorder="1" applyAlignment="1" applyProtection="1">
      <alignment vertical="top" wrapText="1"/>
    </xf>
    <xf numFmtId="1" fontId="9" fillId="0" borderId="6" xfId="1" applyNumberFormat="1" applyFont="1" applyBorder="1" applyAlignment="1" applyProtection="1">
      <alignment horizontal="center" vertical="center"/>
    </xf>
    <xf numFmtId="49" fontId="6" fillId="2" borderId="0" xfId="1" applyNumberFormat="1" applyFont="1" applyFill="1" applyBorder="1" applyAlignment="1" applyProtection="1">
      <alignment horizontal="center" wrapText="1"/>
    </xf>
    <xf numFmtId="49" fontId="16" fillId="2" borderId="0" xfId="1" applyNumberFormat="1" applyFont="1" applyFill="1" applyAlignment="1" applyProtection="1">
      <alignment horizontal="left" wrapText="1"/>
    </xf>
    <xf numFmtId="164" fontId="9" fillId="0" borderId="4" xfId="1" applyNumberFormat="1" applyFont="1" applyFill="1" applyBorder="1" applyAlignment="1" applyProtection="1">
      <alignment vertical="center" wrapText="1"/>
    </xf>
    <xf numFmtId="164" fontId="16" fillId="2" borderId="0" xfId="1" applyNumberFormat="1" applyFont="1" applyFill="1" applyAlignment="1" applyProtection="1">
      <alignment horizontal="right" wrapText="1"/>
    </xf>
    <xf numFmtId="0" fontId="5" fillId="0" borderId="0" xfId="0" applyFont="1" applyAlignment="1">
      <alignment horizontal="center"/>
    </xf>
    <xf numFmtId="1" fontId="6" fillId="2" borderId="0" xfId="1" applyNumberFormat="1" applyFont="1" applyFill="1" applyAlignment="1" applyProtection="1">
      <alignment horizontal="center" wrapText="1"/>
    </xf>
    <xf numFmtId="1" fontId="6" fillId="2" borderId="0" xfId="1" applyNumberFormat="1" applyFont="1" applyFill="1" applyAlignment="1" applyProtection="1">
      <alignment horizontal="center" vertical="center" wrapText="1"/>
    </xf>
    <xf numFmtId="1" fontId="6" fillId="2" borderId="0" xfId="1" applyNumberFormat="1" applyFont="1" applyFill="1" applyBorder="1" applyAlignment="1" applyProtection="1">
      <alignment horizontal="center" wrapText="1"/>
    </xf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0" fontId="5" fillId="0" borderId="15" xfId="0" applyFont="1" applyBorder="1"/>
    <xf numFmtId="165" fontId="5" fillId="0" borderId="15" xfId="0" applyNumberFormat="1" applyFont="1" applyBorder="1" applyAlignment="1">
      <alignment horizontal="right"/>
    </xf>
    <xf numFmtId="0" fontId="22" fillId="0" borderId="15" xfId="0" applyFont="1" applyBorder="1"/>
    <xf numFmtId="165" fontId="22" fillId="0" borderId="15" xfId="0" applyNumberFormat="1" applyFont="1" applyBorder="1" applyAlignment="1">
      <alignment horizontal="right"/>
    </xf>
    <xf numFmtId="0" fontId="20" fillId="0" borderId="15" xfId="0" applyFont="1" applyBorder="1"/>
    <xf numFmtId="165" fontId="20" fillId="0" borderId="15" xfId="0" applyNumberFormat="1" applyFont="1" applyBorder="1" applyAlignment="1">
      <alignment horizontal="right"/>
    </xf>
    <xf numFmtId="165" fontId="5" fillId="0" borderId="15" xfId="0" applyNumberFormat="1" applyFont="1" applyBorder="1"/>
    <xf numFmtId="165" fontId="20" fillId="0" borderId="15" xfId="0" applyNumberFormat="1" applyFont="1" applyBorder="1"/>
    <xf numFmtId="0" fontId="5" fillId="0" borderId="19" xfId="0" applyFont="1" applyBorder="1"/>
    <xf numFmtId="10" fontId="5" fillId="0" borderId="38" xfId="0" applyNumberFormat="1" applyFont="1" applyBorder="1" applyAlignment="1">
      <alignment horizontal="right"/>
    </xf>
    <xf numFmtId="0" fontId="5" fillId="0" borderId="38" xfId="0" applyFont="1" applyBorder="1"/>
    <xf numFmtId="165" fontId="5" fillId="0" borderId="18" xfId="0" applyNumberFormat="1" applyFont="1" applyBorder="1"/>
    <xf numFmtId="165" fontId="5" fillId="0" borderId="40" xfId="0" applyNumberFormat="1" applyFont="1" applyBorder="1"/>
    <xf numFmtId="165" fontId="5" fillId="0" borderId="37" xfId="0" applyNumberFormat="1" applyFont="1" applyBorder="1" applyAlignment="1">
      <alignment horizontal="right"/>
    </xf>
    <xf numFmtId="165" fontId="5" fillId="0" borderId="22" xfId="0" applyNumberFormat="1" applyFont="1" applyBorder="1"/>
    <xf numFmtId="165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/>
    <xf numFmtId="0" fontId="19" fillId="2" borderId="0" xfId="0" applyFont="1" applyFill="1"/>
    <xf numFmtId="0" fontId="23" fillId="2" borderId="0" xfId="0" applyFont="1" applyFill="1" applyAlignment="1">
      <alignment horizontal="center"/>
    </xf>
    <xf numFmtId="0" fontId="20" fillId="0" borderId="15" xfId="0" applyFont="1" applyBorder="1" applyAlignment="1">
      <alignment horizontal="center"/>
    </xf>
    <xf numFmtId="165" fontId="20" fillId="0" borderId="15" xfId="0" applyNumberFormat="1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5" fillId="2" borderId="28" xfId="0" applyFont="1" applyFill="1" applyBorder="1"/>
    <xf numFmtId="165" fontId="5" fillId="2" borderId="40" xfId="0" applyNumberFormat="1" applyFont="1" applyFill="1" applyBorder="1" applyAlignment="1">
      <alignment horizontal="right"/>
    </xf>
    <xf numFmtId="165" fontId="5" fillId="2" borderId="40" xfId="0" applyNumberFormat="1" applyFont="1" applyFill="1" applyBorder="1"/>
    <xf numFmtId="0" fontId="20" fillId="2" borderId="0" xfId="0" applyFont="1" applyFill="1"/>
    <xf numFmtId="165" fontId="20" fillId="2" borderId="0" xfId="0" applyNumberFormat="1" applyFont="1" applyFill="1"/>
    <xf numFmtId="0" fontId="22" fillId="3" borderId="15" xfId="0" applyFont="1" applyFill="1" applyBorder="1"/>
    <xf numFmtId="165" fontId="22" fillId="3" borderId="15" xfId="0" applyNumberFormat="1" applyFont="1" applyFill="1" applyBorder="1"/>
    <xf numFmtId="0" fontId="20" fillId="0" borderId="39" xfId="0" applyFont="1" applyBorder="1"/>
    <xf numFmtId="164" fontId="6" fillId="2" borderId="0" xfId="1" applyNumberFormat="1" applyFont="1" applyFill="1" applyBorder="1" applyAlignment="1" applyProtection="1">
      <alignment horizontal="left" vertical="top" wrapText="1"/>
      <protection locked="0"/>
    </xf>
    <xf numFmtId="1" fontId="6" fillId="2" borderId="0" xfId="1" applyNumberFormat="1" applyFont="1" applyFill="1" applyBorder="1" applyAlignment="1" applyProtection="1">
      <alignment horizontal="center" vertical="top" wrapText="1"/>
      <protection locked="0"/>
    </xf>
    <xf numFmtId="164" fontId="14" fillId="2" borderId="0" xfId="1" applyNumberFormat="1" applyFont="1" applyFill="1" applyBorder="1" applyAlignment="1" applyProtection="1">
      <alignment horizontal="right" vertical="top" wrapText="1"/>
      <protection locked="0"/>
    </xf>
    <xf numFmtId="165" fontId="12" fillId="2" borderId="0" xfId="1" applyNumberFormat="1" applyFont="1" applyFill="1" applyBorder="1" applyProtection="1">
      <protection hidden="1"/>
    </xf>
    <xf numFmtId="3" fontId="10" fillId="2" borderId="0" xfId="1" applyNumberFormat="1" applyFont="1" applyFill="1" applyBorder="1" applyProtection="1">
      <protection locked="0" hidden="1"/>
    </xf>
    <xf numFmtId="0" fontId="22" fillId="2" borderId="0" xfId="0" applyFont="1" applyFill="1"/>
    <xf numFmtId="165" fontId="22" fillId="2" borderId="0" xfId="0" applyNumberFormat="1" applyFont="1" applyFill="1" applyAlignment="1">
      <alignment horizontal="right"/>
    </xf>
    <xf numFmtId="0" fontId="25" fillId="0" borderId="0" xfId="0" applyFont="1"/>
    <xf numFmtId="0" fontId="26" fillId="0" borderId="0" xfId="0" applyFont="1"/>
    <xf numFmtId="165" fontId="26" fillId="0" borderId="0" xfId="0" applyNumberFormat="1" applyFont="1"/>
    <xf numFmtId="0" fontId="20" fillId="0" borderId="0" xfId="0" applyFont="1"/>
    <xf numFmtId="0" fontId="27" fillId="0" borderId="15" xfId="0" applyFont="1" applyBorder="1" applyAlignment="1">
      <alignment horizontal="center"/>
    </xf>
    <xf numFmtId="165" fontId="27" fillId="0" borderId="15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5" xfId="0" applyFont="1" applyBorder="1" applyAlignment="1">
      <alignment horizontal="center"/>
    </xf>
    <xf numFmtId="165" fontId="26" fillId="0" borderId="15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5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top" wrapText="1"/>
    </xf>
    <xf numFmtId="165" fontId="26" fillId="0" borderId="15" xfId="0" applyNumberFormat="1" applyFont="1" applyBorder="1" applyAlignment="1">
      <alignment horizontal="center" vertical="top"/>
    </xf>
    <xf numFmtId="0" fontId="27" fillId="0" borderId="15" xfId="0" applyFont="1" applyBorder="1" applyAlignment="1">
      <alignment horizontal="right"/>
    </xf>
    <xf numFmtId="165" fontId="27" fillId="0" borderId="15" xfId="0" applyNumberFormat="1" applyFont="1" applyBorder="1"/>
    <xf numFmtId="0" fontId="11" fillId="4" borderId="15" xfId="0" applyFont="1" applyFill="1" applyBorder="1" applyAlignment="1" applyProtection="1">
      <alignment horizontal="left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vertical="top" wrapText="1"/>
      <protection locked="0"/>
    </xf>
    <xf numFmtId="164" fontId="6" fillId="4" borderId="27" xfId="1" applyNumberFormat="1" applyFont="1" applyFill="1" applyBorder="1" applyAlignment="1" applyProtection="1">
      <alignment vertical="top" wrapText="1"/>
      <protection locked="0"/>
    </xf>
    <xf numFmtId="1" fontId="6" fillId="4" borderId="22" xfId="1" applyNumberFormat="1" applyFont="1" applyFill="1" applyBorder="1" applyAlignment="1" applyProtection="1">
      <alignment horizontal="center" vertical="top" wrapText="1"/>
      <protection locked="0"/>
    </xf>
    <xf numFmtId="3" fontId="6" fillId="4" borderId="29" xfId="1" applyNumberFormat="1" applyFont="1" applyFill="1" applyBorder="1" applyProtection="1">
      <protection locked="0"/>
    </xf>
    <xf numFmtId="164" fontId="6" fillId="2" borderId="0" xfId="1" applyNumberFormat="1" applyFont="1" applyFill="1" applyBorder="1" applyAlignment="1" applyProtection="1">
      <alignment vertical="top" wrapText="1"/>
      <protection locked="0"/>
    </xf>
    <xf numFmtId="164" fontId="6" fillId="5" borderId="13" xfId="1" applyNumberFormat="1" applyFont="1" applyFill="1" applyBorder="1" applyAlignment="1" applyProtection="1">
      <alignment vertical="top" wrapText="1"/>
      <protection locked="0"/>
    </xf>
    <xf numFmtId="1" fontId="6" fillId="5" borderId="15" xfId="1" quotePrefix="1" applyNumberFormat="1" applyFont="1" applyFill="1" applyBorder="1" applyAlignment="1" applyProtection="1">
      <alignment horizontal="center" vertical="top" wrapText="1"/>
      <protection locked="0"/>
    </xf>
    <xf numFmtId="164" fontId="6" fillId="5" borderId="8" xfId="1" applyNumberFormat="1" applyFont="1" applyFill="1" applyBorder="1" applyAlignment="1" applyProtection="1">
      <alignment vertical="top" wrapText="1"/>
      <protection locked="0"/>
    </xf>
    <xf numFmtId="1" fontId="6" fillId="5" borderId="10" xfId="1" quotePrefix="1" applyNumberFormat="1" applyFont="1" applyFill="1" applyBorder="1" applyAlignment="1" applyProtection="1">
      <alignment horizontal="center" vertical="top" wrapText="1"/>
      <protection locked="0"/>
    </xf>
    <xf numFmtId="3" fontId="6" fillId="5" borderId="12" xfId="1" applyNumberFormat="1" applyFont="1" applyFill="1" applyBorder="1" applyProtection="1">
      <protection locked="0"/>
    </xf>
    <xf numFmtId="3" fontId="6" fillId="5" borderId="29" xfId="1" applyNumberFormat="1" applyFont="1" applyFill="1" applyBorder="1" applyProtection="1">
      <protection locked="0"/>
    </xf>
    <xf numFmtId="164" fontId="6" fillId="5" borderId="23" xfId="1" applyNumberFormat="1" applyFont="1" applyFill="1" applyBorder="1" applyAlignment="1" applyProtection="1">
      <alignment vertical="top" wrapText="1"/>
      <protection locked="0"/>
    </xf>
    <xf numFmtId="1" fontId="6" fillId="5" borderId="9" xfId="1" applyNumberFormat="1" applyFont="1" applyFill="1" applyBorder="1" applyAlignment="1" applyProtection="1">
      <alignment horizontal="center" vertical="top" wrapText="1"/>
      <protection locked="0"/>
    </xf>
    <xf numFmtId="165" fontId="6" fillId="5" borderId="10" xfId="1" applyNumberFormat="1" applyFont="1" applyFill="1" applyBorder="1" applyAlignment="1" applyProtection="1">
      <alignment horizontal="right"/>
      <protection locked="0"/>
    </xf>
    <xf numFmtId="1" fontId="6" fillId="5" borderId="22" xfId="1" applyNumberFormat="1" applyFont="1" applyFill="1" applyBorder="1" applyAlignment="1" applyProtection="1">
      <alignment horizontal="center" vertical="top" wrapText="1"/>
      <protection locked="0"/>
    </xf>
    <xf numFmtId="165" fontId="6" fillId="5" borderId="15" xfId="1" applyNumberFormat="1" applyFont="1" applyFill="1" applyBorder="1" applyAlignment="1" applyProtection="1">
      <alignment horizontal="right"/>
      <protection locked="0"/>
    </xf>
    <xf numFmtId="3" fontId="6" fillId="5" borderId="17" xfId="1" applyNumberFormat="1" applyFont="1" applyFill="1" applyBorder="1" applyProtection="1">
      <protection locked="0"/>
    </xf>
    <xf numFmtId="3" fontId="6" fillId="5" borderId="21" xfId="1" applyNumberFormat="1" applyFont="1" applyFill="1" applyBorder="1" applyProtection="1">
      <protection locked="0" hidden="1"/>
    </xf>
    <xf numFmtId="165" fontId="11" fillId="5" borderId="10" xfId="1" applyNumberFormat="1" applyFont="1" applyFill="1" applyBorder="1" applyAlignment="1" applyProtection="1">
      <alignment horizontal="right" wrapText="1"/>
      <protection locked="0"/>
    </xf>
    <xf numFmtId="165" fontId="11" fillId="5" borderId="15" xfId="1" applyNumberFormat="1" applyFont="1" applyFill="1" applyBorder="1" applyAlignment="1" applyProtection="1">
      <alignment horizontal="right" wrapText="1"/>
      <protection locked="0"/>
    </xf>
    <xf numFmtId="1" fontId="6" fillId="5" borderId="14" xfId="1" quotePrefix="1" applyNumberFormat="1" applyFont="1" applyFill="1" applyBorder="1" applyAlignment="1" applyProtection="1">
      <alignment horizontal="center" vertical="top" wrapText="1"/>
      <protection locked="0"/>
    </xf>
    <xf numFmtId="164" fontId="6" fillId="5" borderId="27" xfId="1" applyNumberFormat="1" applyFont="1" applyFill="1" applyBorder="1" applyAlignment="1" applyProtection="1">
      <alignment vertical="top" wrapText="1"/>
      <protection locked="0"/>
    </xf>
    <xf numFmtId="1" fontId="6" fillId="5" borderId="14" xfId="1" applyNumberFormat="1" applyFont="1" applyFill="1" applyBorder="1" applyAlignment="1" applyProtection="1">
      <alignment horizontal="center" vertical="top" wrapText="1"/>
      <protection locked="0"/>
    </xf>
    <xf numFmtId="165" fontId="11" fillId="5" borderId="15" xfId="1" applyNumberFormat="1" applyFont="1" applyFill="1" applyBorder="1" applyAlignment="1" applyProtection="1">
      <alignment horizontal="right"/>
      <protection locked="0"/>
    </xf>
    <xf numFmtId="165" fontId="11" fillId="4" borderId="24" xfId="1" applyNumberFormat="1" applyFont="1" applyFill="1" applyBorder="1" applyAlignment="1" applyProtection="1">
      <alignment horizontal="right" wrapText="1"/>
      <protection locked="0"/>
    </xf>
    <xf numFmtId="165" fontId="14" fillId="2" borderId="0" xfId="1" applyNumberFormat="1" applyFont="1" applyFill="1" applyBorder="1" applyProtection="1"/>
    <xf numFmtId="0" fontId="11" fillId="5" borderId="10" xfId="0" applyFont="1" applyFill="1" applyBorder="1" applyAlignment="1" applyProtection="1">
      <alignment horizontal="left" vertical="top" wrapText="1"/>
      <protection locked="0"/>
    </xf>
    <xf numFmtId="0" fontId="11" fillId="5" borderId="24" xfId="0" applyFont="1" applyFill="1" applyBorder="1" applyAlignment="1" applyProtection="1">
      <alignment horizontal="left" vertical="top" wrapText="1"/>
      <protection locked="0"/>
    </xf>
    <xf numFmtId="0" fontId="11" fillId="5" borderId="15" xfId="0" applyFont="1" applyFill="1" applyBorder="1" applyAlignment="1" applyProtection="1">
      <alignment horizontal="left" vertical="top" wrapText="1"/>
      <protection locked="0"/>
    </xf>
    <xf numFmtId="0" fontId="11" fillId="5" borderId="36" xfId="0" applyFont="1" applyFill="1" applyBorder="1" applyAlignment="1" applyProtection="1">
      <alignment horizontal="left" vertical="top" wrapText="1"/>
      <protection locked="0"/>
    </xf>
    <xf numFmtId="3" fontId="14" fillId="5" borderId="17" xfId="1" applyNumberFormat="1" applyFont="1" applyFill="1" applyBorder="1" applyAlignment="1" applyProtection="1">
      <alignment horizontal="center"/>
      <protection locked="0"/>
    </xf>
    <xf numFmtId="3" fontId="14" fillId="5" borderId="12" xfId="1" applyNumberFormat="1" applyFont="1" applyFill="1" applyBorder="1" applyAlignment="1" applyProtection="1">
      <alignment horizontal="center"/>
      <protection locked="0"/>
    </xf>
    <xf numFmtId="3" fontId="14" fillId="5" borderId="29" xfId="1" applyNumberFormat="1" applyFont="1" applyFill="1" applyBorder="1" applyAlignment="1" applyProtection="1">
      <alignment horizontal="center"/>
      <protection locked="0"/>
    </xf>
    <xf numFmtId="165" fontId="24" fillId="5" borderId="15" xfId="1" applyNumberFormat="1" applyFont="1" applyFill="1" applyBorder="1" applyAlignment="1" applyProtection="1">
      <alignment horizontal="right" vertical="top" wrapText="1"/>
      <protection locked="0"/>
    </xf>
    <xf numFmtId="164" fontId="14" fillId="3" borderId="25" xfId="1" applyNumberFormat="1" applyFont="1" applyFill="1" applyBorder="1" applyAlignment="1" applyProtection="1">
      <alignment horizontal="right" vertical="top" wrapText="1"/>
      <protection locked="0"/>
    </xf>
    <xf numFmtId="164" fontId="12" fillId="3" borderId="25" xfId="1" applyNumberFormat="1" applyFont="1" applyFill="1" applyBorder="1" applyAlignment="1" applyProtection="1">
      <alignment horizontal="right" vertical="top" wrapText="1"/>
      <protection locked="0"/>
    </xf>
    <xf numFmtId="1" fontId="8" fillId="2" borderId="0" xfId="1" applyNumberFormat="1" applyFont="1" applyFill="1" applyBorder="1" applyAlignment="1" applyProtection="1">
      <alignment horizontal="center" vertical="center"/>
    </xf>
    <xf numFmtId="164" fontId="15" fillId="2" borderId="0" xfId="1" applyNumberFormat="1" applyFont="1" applyFill="1" applyBorder="1" applyAlignment="1" applyProtection="1">
      <alignment vertical="center" wrapText="1"/>
    </xf>
    <xf numFmtId="0" fontId="5" fillId="0" borderId="40" xfId="0" applyFont="1" applyBorder="1"/>
    <xf numFmtId="0" fontId="5" fillId="0" borderId="28" xfId="0" applyFont="1" applyBorder="1"/>
    <xf numFmtId="0" fontId="5" fillId="0" borderId="30" xfId="0" applyFont="1" applyBorder="1"/>
    <xf numFmtId="0" fontId="5" fillId="0" borderId="37" xfId="0" applyFont="1" applyBorder="1"/>
    <xf numFmtId="0" fontId="22" fillId="0" borderId="0" xfId="0" applyFont="1"/>
    <xf numFmtId="164" fontId="19" fillId="2" borderId="0" xfId="1" applyNumberFormat="1" applyFont="1" applyFill="1" applyBorder="1" applyAlignment="1" applyProtection="1">
      <alignment horizontal="left" vertical="center" wrapText="1"/>
    </xf>
    <xf numFmtId="164" fontId="13" fillId="3" borderId="31" xfId="1" applyNumberFormat="1" applyFont="1" applyFill="1" applyBorder="1" applyAlignment="1" applyProtection="1">
      <alignment horizontal="center" vertical="top" wrapText="1"/>
      <protection locked="0"/>
    </xf>
    <xf numFmtId="165" fontId="6" fillId="5" borderId="11" xfId="1" applyNumberFormat="1" applyFont="1" applyFill="1" applyBorder="1" applyProtection="1"/>
    <xf numFmtId="164" fontId="6" fillId="5" borderId="51" xfId="1" applyNumberFormat="1" applyFont="1" applyFill="1" applyBorder="1" applyAlignment="1" applyProtection="1">
      <alignment vertical="top" wrapText="1"/>
      <protection locked="0"/>
    </xf>
    <xf numFmtId="3" fontId="14" fillId="5" borderId="50" xfId="1" applyNumberFormat="1" applyFont="1" applyFill="1" applyBorder="1" applyAlignment="1" applyProtection="1">
      <alignment horizontal="center"/>
      <protection locked="0"/>
    </xf>
    <xf numFmtId="49" fontId="17" fillId="0" borderId="5" xfId="1" applyNumberFormat="1" applyFont="1" applyBorder="1" applyAlignment="1" applyProtection="1">
      <alignment horizontal="center" vertical="center" wrapText="1"/>
    </xf>
    <xf numFmtId="165" fontId="6" fillId="5" borderId="16" xfId="1" applyNumberFormat="1" applyFont="1" applyFill="1" applyBorder="1" applyProtection="1"/>
    <xf numFmtId="164" fontId="16" fillId="2" borderId="0" xfId="1" applyNumberFormat="1" applyFont="1" applyFill="1" applyAlignment="1" applyProtection="1">
      <alignment horizontal="left" wrapText="1"/>
    </xf>
    <xf numFmtId="3" fontId="6" fillId="0" borderId="21" xfId="1" applyNumberFormat="1" applyFont="1" applyFill="1" applyBorder="1" applyProtection="1">
      <protection locked="0" hidden="1"/>
    </xf>
    <xf numFmtId="3" fontId="6" fillId="0" borderId="21" xfId="1" applyNumberFormat="1" applyFont="1" applyFill="1" applyBorder="1" applyProtection="1">
      <protection locked="0"/>
    </xf>
    <xf numFmtId="3" fontId="10" fillId="0" borderId="21" xfId="1" applyNumberFormat="1" applyFont="1" applyFill="1" applyBorder="1" applyProtection="1">
      <protection locked="0" hidden="1"/>
    </xf>
    <xf numFmtId="0" fontId="22" fillId="0" borderId="0" xfId="0" applyFont="1" applyAlignment="1">
      <alignment horizontal="left"/>
    </xf>
    <xf numFmtId="164" fontId="13" fillId="2" borderId="0" xfId="1" applyNumberFormat="1" applyFont="1" applyFill="1" applyBorder="1" applyAlignment="1" applyProtection="1">
      <alignment horizontal="right" vertical="top" wrapText="1"/>
      <protection locked="0"/>
    </xf>
    <xf numFmtId="1" fontId="6" fillId="5" borderId="24" xfId="1" quotePrefix="1" applyNumberFormat="1" applyFont="1" applyFill="1" applyBorder="1" applyAlignment="1" applyProtection="1">
      <alignment horizontal="center" vertical="top" wrapText="1"/>
      <protection locked="0"/>
    </xf>
    <xf numFmtId="165" fontId="11" fillId="5" borderId="24" xfId="1" applyNumberFormat="1" applyFont="1" applyFill="1" applyBorder="1" applyAlignment="1" applyProtection="1">
      <alignment horizontal="right" wrapText="1"/>
      <protection locked="0"/>
    </xf>
    <xf numFmtId="164" fontId="21" fillId="5" borderId="13" xfId="1" applyNumberFormat="1" applyFont="1" applyFill="1" applyBorder="1" applyAlignment="1" applyProtection="1">
      <alignment vertical="top" wrapText="1"/>
      <protection locked="0"/>
    </xf>
    <xf numFmtId="1" fontId="21" fillId="5" borderId="22" xfId="1" applyNumberFormat="1" applyFont="1" applyFill="1" applyBorder="1" applyAlignment="1" applyProtection="1">
      <alignment horizontal="center" vertical="top" wrapText="1"/>
      <protection locked="0"/>
    </xf>
    <xf numFmtId="164" fontId="30" fillId="5" borderId="27" xfId="1" applyNumberFormat="1" applyFont="1" applyFill="1" applyBorder="1" applyAlignment="1" applyProtection="1">
      <alignment vertical="top" wrapText="1"/>
      <protection locked="0"/>
    </xf>
    <xf numFmtId="1" fontId="17" fillId="6" borderId="33" xfId="1" applyNumberFormat="1" applyFont="1" applyFill="1" applyBorder="1" applyAlignment="1" applyProtection="1">
      <alignment horizontal="center" vertical="center" wrapText="1"/>
    </xf>
    <xf numFmtId="165" fontId="6" fillId="6" borderId="11" xfId="1" applyNumberFormat="1" applyFont="1" applyFill="1" applyBorder="1" applyProtection="1"/>
    <xf numFmtId="165" fontId="6" fillId="6" borderId="30" xfId="1" applyNumberFormat="1" applyFont="1" applyFill="1" applyBorder="1" applyProtection="1"/>
    <xf numFmtId="1" fontId="17" fillId="6" borderId="1" xfId="1" applyNumberFormat="1" applyFont="1" applyFill="1" applyBorder="1" applyAlignment="1" applyProtection="1">
      <alignment horizontal="center" vertical="center" wrapText="1"/>
    </xf>
    <xf numFmtId="1" fontId="17" fillId="6" borderId="7" xfId="1" applyNumberFormat="1" applyFont="1" applyFill="1" applyBorder="1" applyAlignment="1" applyProtection="1">
      <alignment horizontal="center" vertical="center" wrapText="1"/>
    </xf>
    <xf numFmtId="165" fontId="6" fillId="6" borderId="16" xfId="1" applyNumberFormat="1" applyFont="1" applyFill="1" applyBorder="1" applyProtection="1"/>
    <xf numFmtId="165" fontId="14" fillId="6" borderId="26" xfId="1" applyNumberFormat="1" applyFont="1" applyFill="1" applyBorder="1" applyProtection="1">
      <protection hidden="1"/>
    </xf>
    <xf numFmtId="165" fontId="6" fillId="6" borderId="33" xfId="1" applyNumberFormat="1" applyFont="1" applyFill="1" applyBorder="1" applyProtection="1"/>
    <xf numFmtId="165" fontId="6" fillId="6" borderId="19" xfId="1" applyNumberFormat="1" applyFont="1" applyFill="1" applyBorder="1" applyProtection="1"/>
    <xf numFmtId="165" fontId="14" fillId="6" borderId="26" xfId="1" applyNumberFormat="1" applyFont="1" applyFill="1" applyBorder="1" applyProtection="1"/>
    <xf numFmtId="165" fontId="12" fillId="6" borderId="26" xfId="1" applyNumberFormat="1" applyFont="1" applyFill="1" applyBorder="1" applyProtection="1">
      <protection hidden="1"/>
    </xf>
    <xf numFmtId="165" fontId="13" fillId="6" borderId="15" xfId="1" applyNumberFormat="1" applyFont="1" applyFill="1" applyBorder="1" applyProtection="1"/>
    <xf numFmtId="165" fontId="11" fillId="6" borderId="16" xfId="1" applyNumberFormat="1" applyFont="1" applyFill="1" applyBorder="1" applyProtection="1"/>
    <xf numFmtId="165" fontId="5" fillId="0" borderId="38" xfId="0" applyNumberFormat="1" applyFont="1" applyBorder="1"/>
    <xf numFmtId="165" fontId="5" fillId="0" borderId="37" xfId="0" applyNumberFormat="1" applyFont="1" applyBorder="1"/>
    <xf numFmtId="0" fontId="22" fillId="0" borderId="40" xfId="0" applyFont="1" applyBorder="1"/>
    <xf numFmtId="165" fontId="11" fillId="5" borderId="19" xfId="1" applyNumberFormat="1" applyFont="1" applyFill="1" applyBorder="1" applyProtection="1"/>
    <xf numFmtId="165" fontId="11" fillId="5" borderId="18" xfId="1" applyNumberFormat="1" applyFont="1" applyFill="1" applyBorder="1" applyAlignment="1" applyProtection="1">
      <alignment horizontal="right" wrapText="1"/>
      <protection locked="0"/>
    </xf>
    <xf numFmtId="165" fontId="11" fillId="4" borderId="30" xfId="1" applyNumberFormat="1" applyFont="1" applyFill="1" applyBorder="1" applyProtection="1"/>
    <xf numFmtId="165" fontId="18" fillId="4" borderId="24" xfId="1" applyNumberFormat="1" applyFont="1" applyFill="1" applyBorder="1" applyAlignment="1" applyProtection="1">
      <alignment horizontal="right" wrapText="1"/>
      <protection locked="0"/>
    </xf>
    <xf numFmtId="165" fontId="11" fillId="5" borderId="10" xfId="1" applyNumberFormat="1" applyFont="1" applyFill="1" applyBorder="1" applyAlignment="1" applyProtection="1">
      <alignment horizontal="right"/>
      <protection locked="0"/>
    </xf>
    <xf numFmtId="165" fontId="11" fillId="5" borderId="11" xfId="1" applyNumberFormat="1" applyFont="1" applyFill="1" applyBorder="1" applyProtection="1"/>
    <xf numFmtId="165" fontId="11" fillId="5" borderId="24" xfId="1" applyNumberFormat="1" applyFont="1" applyFill="1" applyBorder="1" applyAlignment="1" applyProtection="1">
      <alignment horizontal="right"/>
      <protection locked="0"/>
    </xf>
    <xf numFmtId="165" fontId="11" fillId="5" borderId="30" xfId="1" applyNumberFormat="1" applyFont="1" applyFill="1" applyBorder="1" applyProtection="1"/>
    <xf numFmtId="165" fontId="11" fillId="5" borderId="16" xfId="1" applyNumberFormat="1" applyFont="1" applyFill="1" applyBorder="1" applyProtection="1"/>
    <xf numFmtId="165" fontId="11" fillId="5" borderId="15" xfId="1" applyNumberFormat="1" applyFont="1" applyFill="1" applyBorder="1" applyAlignment="1" applyProtection="1">
      <alignment horizontal="right" vertical="top" wrapText="1"/>
      <protection locked="0"/>
    </xf>
    <xf numFmtId="0" fontId="5" fillId="2" borderId="0" xfId="0" applyFont="1" applyFill="1" applyAlignment="1">
      <alignment vertical="top"/>
    </xf>
    <xf numFmtId="164" fontId="6" fillId="2" borderId="0" xfId="1" applyNumberFormat="1" applyFont="1" applyFill="1" applyAlignment="1" applyProtection="1">
      <alignment vertical="top" wrapText="1"/>
    </xf>
    <xf numFmtId="49" fontId="6" fillId="2" borderId="0" xfId="1" applyNumberFormat="1" applyFont="1" applyFill="1" applyAlignment="1" applyProtection="1">
      <alignment vertical="top" wrapText="1"/>
    </xf>
    <xf numFmtId="1" fontId="6" fillId="2" borderId="0" xfId="1" applyNumberFormat="1" applyFont="1" applyFill="1" applyAlignment="1" applyProtection="1">
      <alignment horizontal="center" vertical="top" wrapText="1"/>
    </xf>
    <xf numFmtId="1" fontId="6" fillId="2" borderId="0" xfId="1" applyNumberFormat="1" applyFont="1" applyFill="1" applyAlignment="1" applyProtection="1">
      <alignment vertical="top"/>
    </xf>
    <xf numFmtId="164" fontId="6" fillId="2" borderId="0" xfId="1" applyNumberFormat="1" applyFont="1" applyFill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164" fontId="19" fillId="2" borderId="0" xfId="1" applyNumberFormat="1" applyFont="1" applyFill="1" applyBorder="1" applyAlignment="1" applyProtection="1">
      <alignment horizontal="left" vertical="top" wrapText="1"/>
    </xf>
    <xf numFmtId="164" fontId="15" fillId="2" borderId="0" xfId="1" applyNumberFormat="1" applyFont="1" applyFill="1" applyBorder="1" applyAlignment="1" applyProtection="1">
      <alignment vertical="top" wrapText="1"/>
    </xf>
    <xf numFmtId="1" fontId="8" fillId="2" borderId="0" xfId="1" applyNumberFormat="1" applyFont="1" applyFill="1" applyBorder="1" applyAlignment="1" applyProtection="1">
      <alignment horizontal="center" vertical="top"/>
    </xf>
    <xf numFmtId="164" fontId="16" fillId="2" borderId="0" xfId="1" applyNumberFormat="1" applyFont="1" applyFill="1" applyAlignment="1" applyProtection="1">
      <alignment horizontal="left" vertical="top" wrapText="1"/>
    </xf>
    <xf numFmtId="49" fontId="16" fillId="2" borderId="0" xfId="1" applyNumberFormat="1" applyFont="1" applyFill="1" applyAlignment="1" applyProtection="1">
      <alignment horizontal="left" vertical="top" wrapText="1"/>
    </xf>
    <xf numFmtId="164" fontId="16" fillId="2" borderId="0" xfId="1" applyNumberFormat="1" applyFont="1" applyFill="1" applyAlignment="1" applyProtection="1">
      <alignment horizontal="right" vertical="top" wrapText="1"/>
    </xf>
    <xf numFmtId="49" fontId="6" fillId="2" borderId="0" xfId="1" applyNumberFormat="1" applyFont="1" applyFill="1" applyAlignment="1" applyProtection="1">
      <alignment horizontal="center" vertical="top" wrapText="1"/>
    </xf>
    <xf numFmtId="1" fontId="8" fillId="2" borderId="32" xfId="1" applyNumberFormat="1" applyFont="1" applyFill="1" applyBorder="1" applyAlignment="1" applyProtection="1">
      <alignment horizontal="center" vertical="top"/>
    </xf>
    <xf numFmtId="164" fontId="9" fillId="0" borderId="47" xfId="1" applyNumberFormat="1" applyFont="1" applyBorder="1" applyAlignment="1" applyProtection="1">
      <alignment horizontal="left" vertical="top" wrapText="1"/>
    </xf>
    <xf numFmtId="49" fontId="17" fillId="0" borderId="46" xfId="1" applyNumberFormat="1" applyFont="1" applyBorder="1" applyAlignment="1" applyProtection="1">
      <alignment horizontal="center" vertical="top" wrapText="1"/>
    </xf>
    <xf numFmtId="1" fontId="9" fillId="0" borderId="48" xfId="1" applyNumberFormat="1" applyFont="1" applyBorder="1" applyAlignment="1" applyProtection="1">
      <alignment horizontal="center" vertical="top" wrapText="1"/>
    </xf>
    <xf numFmtId="1" fontId="9" fillId="0" borderId="33" xfId="1" applyNumberFormat="1" applyFont="1" applyBorder="1" applyAlignment="1" applyProtection="1">
      <alignment horizontal="center" vertical="top"/>
    </xf>
    <xf numFmtId="164" fontId="9" fillId="0" borderId="49" xfId="1" applyNumberFormat="1" applyFont="1" applyBorder="1" applyAlignment="1" applyProtection="1">
      <alignment horizontal="center" vertical="top"/>
      <protection locked="0"/>
    </xf>
    <xf numFmtId="1" fontId="17" fillId="6" borderId="33" xfId="1" applyNumberFormat="1" applyFont="1" applyFill="1" applyBorder="1" applyAlignment="1" applyProtection="1">
      <alignment horizontal="center" vertical="top" wrapText="1"/>
    </xf>
    <xf numFmtId="165" fontId="11" fillId="5" borderId="10" xfId="1" applyNumberFormat="1" applyFont="1" applyFill="1" applyBorder="1" applyAlignment="1" applyProtection="1">
      <alignment horizontal="right" vertical="top" wrapText="1"/>
      <protection locked="0"/>
    </xf>
    <xf numFmtId="165" fontId="6" fillId="5" borderId="11" xfId="1" applyNumberFormat="1" applyFont="1" applyFill="1" applyBorder="1" applyAlignment="1" applyProtection="1">
      <alignment vertical="top"/>
    </xf>
    <xf numFmtId="3" fontId="6" fillId="5" borderId="12" xfId="1" applyNumberFormat="1" applyFont="1" applyFill="1" applyBorder="1" applyAlignment="1" applyProtection="1">
      <alignment vertical="top"/>
      <protection locked="0"/>
    </xf>
    <xf numFmtId="165" fontId="6" fillId="6" borderId="11" xfId="1" applyNumberFormat="1" applyFont="1" applyFill="1" applyBorder="1" applyAlignment="1" applyProtection="1">
      <alignment vertical="top"/>
    </xf>
    <xf numFmtId="165" fontId="11" fillId="5" borderId="24" xfId="1" applyNumberFormat="1" applyFont="1" applyFill="1" applyBorder="1" applyAlignment="1" applyProtection="1">
      <alignment horizontal="right" vertical="top" wrapText="1"/>
      <protection locked="0"/>
    </xf>
    <xf numFmtId="165" fontId="6" fillId="5" borderId="30" xfId="1" applyNumberFormat="1" applyFont="1" applyFill="1" applyBorder="1" applyAlignment="1" applyProtection="1">
      <alignment vertical="top"/>
    </xf>
    <xf numFmtId="3" fontId="6" fillId="5" borderId="29" xfId="1" applyNumberFormat="1" applyFont="1" applyFill="1" applyBorder="1" applyAlignment="1" applyProtection="1">
      <alignment vertical="top"/>
      <protection locked="0"/>
    </xf>
    <xf numFmtId="165" fontId="6" fillId="6" borderId="30" xfId="1" applyNumberFormat="1" applyFont="1" applyFill="1" applyBorder="1" applyAlignment="1" applyProtection="1">
      <alignment vertical="top"/>
    </xf>
    <xf numFmtId="165" fontId="24" fillId="5" borderId="24" xfId="1" applyNumberFormat="1" applyFont="1" applyFill="1" applyBorder="1" applyAlignment="1" applyProtection="1">
      <alignment horizontal="right" vertical="top" wrapText="1"/>
      <protection locked="0"/>
    </xf>
    <xf numFmtId="3" fontId="24" fillId="5" borderId="29" xfId="1" applyNumberFormat="1" applyFont="1" applyFill="1" applyBorder="1" applyAlignment="1" applyProtection="1">
      <alignment horizontal="center" vertical="top"/>
      <protection locked="0"/>
    </xf>
    <xf numFmtId="3" fontId="12" fillId="5" borderId="21" xfId="1" applyNumberFormat="1" applyFont="1" applyFill="1" applyBorder="1" applyAlignment="1" applyProtection="1">
      <alignment vertical="top"/>
      <protection locked="0" hidden="1"/>
    </xf>
    <xf numFmtId="165" fontId="12" fillId="6" borderId="20" xfId="1" applyNumberFormat="1" applyFont="1" applyFill="1" applyBorder="1" applyAlignment="1" applyProtection="1">
      <alignment vertical="top"/>
      <protection hidden="1"/>
    </xf>
    <xf numFmtId="164" fontId="10" fillId="2" borderId="0" xfId="1" applyNumberFormat="1" applyFont="1" applyFill="1" applyBorder="1" applyAlignment="1" applyProtection="1">
      <alignment horizontal="right" vertical="top" wrapText="1"/>
    </xf>
    <xf numFmtId="49" fontId="10" fillId="2" borderId="0" xfId="1" applyNumberFormat="1" applyFont="1" applyFill="1" applyBorder="1" applyAlignment="1" applyProtection="1">
      <alignment horizontal="center" vertical="top" wrapText="1"/>
    </xf>
    <xf numFmtId="1" fontId="6" fillId="2" borderId="0" xfId="1" applyNumberFormat="1" applyFont="1" applyFill="1" applyBorder="1" applyAlignment="1" applyProtection="1">
      <alignment horizontal="center" vertical="top" wrapText="1"/>
    </xf>
    <xf numFmtId="1" fontId="6" fillId="2" borderId="0" xfId="1" applyNumberFormat="1" applyFont="1" applyFill="1" applyBorder="1" applyAlignment="1" applyProtection="1">
      <alignment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49" fontId="17" fillId="0" borderId="5" xfId="1" applyNumberFormat="1" applyFont="1" applyBorder="1" applyAlignment="1" applyProtection="1">
      <alignment horizontal="center" vertical="top" wrapText="1"/>
    </xf>
    <xf numFmtId="1" fontId="9" fillId="0" borderId="6" xfId="1" applyNumberFormat="1" applyFont="1" applyBorder="1" applyAlignment="1" applyProtection="1">
      <alignment horizontal="center" vertical="top" wrapText="1"/>
    </xf>
    <xf numFmtId="1" fontId="9" fillId="0" borderId="6" xfId="1" applyNumberFormat="1" applyFont="1" applyBorder="1" applyAlignment="1" applyProtection="1">
      <alignment horizontal="center" vertical="top"/>
    </xf>
    <xf numFmtId="164" fontId="9" fillId="0" borderId="7" xfId="1" applyNumberFormat="1" applyFont="1" applyBorder="1" applyAlignment="1" applyProtection="1">
      <alignment horizontal="center" vertical="top"/>
      <protection locked="0"/>
    </xf>
    <xf numFmtId="165" fontId="6" fillId="5" borderId="10" xfId="1" applyNumberFormat="1" applyFont="1" applyFill="1" applyBorder="1" applyAlignment="1" applyProtection="1">
      <alignment horizontal="right" vertical="top"/>
      <protection locked="0"/>
    </xf>
    <xf numFmtId="165" fontId="6" fillId="5" borderId="24" xfId="1" applyNumberFormat="1" applyFont="1" applyFill="1" applyBorder="1" applyAlignment="1" applyProtection="1">
      <alignment horizontal="right" vertical="top"/>
      <protection locked="0"/>
    </xf>
    <xf numFmtId="165" fontId="6" fillId="5" borderId="15" xfId="1" applyNumberFormat="1" applyFont="1" applyFill="1" applyBorder="1" applyAlignment="1" applyProtection="1">
      <alignment horizontal="right" vertical="top"/>
      <protection locked="0"/>
    </xf>
    <xf numFmtId="165" fontId="6" fillId="5" borderId="16" xfId="1" applyNumberFormat="1" applyFont="1" applyFill="1" applyBorder="1" applyAlignment="1" applyProtection="1">
      <alignment vertical="top"/>
    </xf>
    <xf numFmtId="3" fontId="6" fillId="5" borderId="17" xfId="1" applyNumberFormat="1" applyFont="1" applyFill="1" applyBorder="1" applyAlignment="1" applyProtection="1">
      <alignment vertical="top"/>
      <protection locked="0"/>
    </xf>
    <xf numFmtId="165" fontId="6" fillId="6" borderId="16" xfId="1" applyNumberFormat="1" applyFont="1" applyFill="1" applyBorder="1" applyAlignment="1" applyProtection="1">
      <alignment vertical="top"/>
    </xf>
    <xf numFmtId="3" fontId="6" fillId="5" borderId="21" xfId="1" applyNumberFormat="1" applyFont="1" applyFill="1" applyBorder="1" applyAlignment="1" applyProtection="1">
      <alignment vertical="top"/>
      <protection locked="0" hidden="1"/>
    </xf>
    <xf numFmtId="165" fontId="14" fillId="6" borderId="26" xfId="1" applyNumberFormat="1" applyFont="1" applyFill="1" applyBorder="1" applyAlignment="1" applyProtection="1">
      <alignment vertical="top"/>
      <protection hidden="1"/>
    </xf>
    <xf numFmtId="165" fontId="11" fillId="5" borderId="33" xfId="1" applyNumberFormat="1" applyFont="1" applyFill="1" applyBorder="1" applyAlignment="1" applyProtection="1">
      <alignment vertical="top"/>
    </xf>
    <xf numFmtId="165" fontId="6" fillId="6" borderId="33" xfId="1" applyNumberFormat="1" applyFont="1" applyFill="1" applyBorder="1" applyAlignment="1" applyProtection="1">
      <alignment vertical="top"/>
    </xf>
    <xf numFmtId="165" fontId="11" fillId="5" borderId="19" xfId="1" applyNumberFormat="1" applyFont="1" applyFill="1" applyBorder="1" applyAlignment="1" applyProtection="1">
      <alignment vertical="top"/>
    </xf>
    <xf numFmtId="165" fontId="6" fillId="6" borderId="19" xfId="1" applyNumberFormat="1" applyFont="1" applyFill="1" applyBorder="1" applyAlignment="1" applyProtection="1">
      <alignment vertical="top"/>
    </xf>
    <xf numFmtId="3" fontId="14" fillId="5" borderId="17" xfId="1" applyNumberFormat="1" applyFont="1" applyFill="1" applyBorder="1" applyAlignment="1" applyProtection="1">
      <alignment horizontal="center" vertical="top"/>
      <protection locked="0"/>
    </xf>
    <xf numFmtId="3" fontId="6" fillId="0" borderId="21" xfId="1" applyNumberFormat="1" applyFont="1" applyFill="1" applyBorder="1" applyAlignment="1" applyProtection="1">
      <alignment vertical="top"/>
      <protection locked="0" hidden="1"/>
    </xf>
    <xf numFmtId="164" fontId="9" fillId="0" borderId="4" xfId="1" applyNumberFormat="1" applyFont="1" applyFill="1" applyBorder="1" applyAlignment="1" applyProtection="1">
      <alignment horizontal="left" vertical="top" wrapText="1"/>
    </xf>
    <xf numFmtId="3" fontId="14" fillId="5" borderId="12" xfId="1" applyNumberFormat="1" applyFont="1" applyFill="1" applyBorder="1" applyAlignment="1" applyProtection="1">
      <alignment horizontal="center" vertical="top"/>
      <protection locked="0"/>
    </xf>
    <xf numFmtId="3" fontId="14" fillId="5" borderId="29" xfId="1" applyNumberFormat="1" applyFont="1" applyFill="1" applyBorder="1" applyAlignment="1" applyProtection="1">
      <alignment horizontal="center" vertical="top"/>
      <protection locked="0"/>
    </xf>
    <xf numFmtId="165" fontId="21" fillId="6" borderId="30" xfId="1" applyNumberFormat="1" applyFont="1" applyFill="1" applyBorder="1" applyAlignment="1" applyProtection="1">
      <alignment vertical="top"/>
    </xf>
    <xf numFmtId="165" fontId="6" fillId="5" borderId="10" xfId="1" applyNumberFormat="1" applyFont="1" applyFill="1" applyBorder="1" applyAlignment="1" applyProtection="1">
      <alignment horizontal="right" vertical="top" wrapText="1"/>
      <protection locked="0"/>
    </xf>
    <xf numFmtId="165" fontId="6" fillId="5" borderId="24" xfId="1" applyNumberFormat="1" applyFont="1" applyFill="1" applyBorder="1" applyAlignment="1" applyProtection="1">
      <alignment horizontal="right" vertical="top" wrapText="1"/>
      <protection locked="0"/>
    </xf>
    <xf numFmtId="3" fontId="6" fillId="0" borderId="21" xfId="1" applyNumberFormat="1" applyFont="1" applyFill="1" applyBorder="1" applyAlignment="1" applyProtection="1">
      <alignment vertical="top"/>
      <protection locked="0"/>
    </xf>
    <xf numFmtId="165" fontId="14" fillId="6" borderId="26" xfId="1" applyNumberFormat="1" applyFont="1" applyFill="1" applyBorder="1" applyAlignment="1" applyProtection="1">
      <alignment vertical="top"/>
    </xf>
    <xf numFmtId="165" fontId="6" fillId="6" borderId="44" xfId="1" applyNumberFormat="1" applyFont="1" applyFill="1" applyBorder="1" applyAlignment="1" applyProtection="1">
      <alignment vertical="top"/>
    </xf>
    <xf numFmtId="165" fontId="10" fillId="5" borderId="16" xfId="1" applyNumberFormat="1" applyFont="1" applyFill="1" applyBorder="1" applyAlignment="1" applyProtection="1">
      <alignment vertical="top"/>
    </xf>
    <xf numFmtId="3" fontId="12" fillId="5" borderId="17" xfId="1" applyNumberFormat="1" applyFont="1" applyFill="1" applyBorder="1" applyAlignment="1" applyProtection="1">
      <alignment horizontal="center" vertical="top"/>
      <protection locked="0"/>
    </xf>
    <xf numFmtId="165" fontId="11" fillId="6" borderId="34" xfId="1" applyNumberFormat="1" applyFont="1" applyFill="1" applyBorder="1" applyAlignment="1" applyProtection="1">
      <alignment vertical="top"/>
    </xf>
    <xf numFmtId="165" fontId="11" fillId="6" borderId="16" xfId="1" applyNumberFormat="1" applyFont="1" applyFill="1" applyBorder="1" applyAlignment="1" applyProtection="1">
      <alignment vertical="top"/>
    </xf>
    <xf numFmtId="165" fontId="11" fillId="5" borderId="15" xfId="1" applyNumberFormat="1" applyFont="1" applyFill="1" applyBorder="1" applyAlignment="1" applyProtection="1">
      <alignment horizontal="right" vertical="top"/>
      <protection locked="0"/>
    </xf>
    <xf numFmtId="165" fontId="6" fillId="6" borderId="34" xfId="1" applyNumberFormat="1" applyFont="1" applyFill="1" applyBorder="1" applyAlignment="1" applyProtection="1">
      <alignment vertical="top"/>
    </xf>
    <xf numFmtId="0" fontId="31" fillId="2" borderId="0" xfId="0" applyFont="1" applyFill="1" applyAlignment="1">
      <alignment vertical="top"/>
    </xf>
    <xf numFmtId="3" fontId="29" fillId="0" borderId="17" xfId="1" applyNumberFormat="1" applyFont="1" applyFill="1" applyBorder="1" applyAlignment="1" applyProtection="1">
      <alignment horizontal="center" vertical="top"/>
      <protection locked="0"/>
    </xf>
    <xf numFmtId="165" fontId="21" fillId="0" borderId="14" xfId="1" applyNumberFormat="1" applyFont="1" applyFill="1" applyBorder="1" applyAlignment="1" applyProtection="1">
      <alignment vertical="top"/>
    </xf>
    <xf numFmtId="0" fontId="31" fillId="0" borderId="0" xfId="0" applyFont="1" applyAlignment="1">
      <alignment vertical="top"/>
    </xf>
    <xf numFmtId="165" fontId="6" fillId="6" borderId="37" xfId="1" applyNumberFormat="1" applyFont="1" applyFill="1" applyBorder="1" applyAlignment="1" applyProtection="1">
      <alignment vertical="top"/>
    </xf>
    <xf numFmtId="165" fontId="21" fillId="0" borderId="34" xfId="1" applyNumberFormat="1" applyFont="1" applyFill="1" applyBorder="1" applyAlignment="1" applyProtection="1">
      <alignment vertical="top"/>
    </xf>
    <xf numFmtId="165" fontId="10" fillId="6" borderId="34" xfId="1" applyNumberFormat="1" applyFont="1" applyFill="1" applyBorder="1" applyAlignment="1" applyProtection="1">
      <alignment vertical="top"/>
    </xf>
    <xf numFmtId="165" fontId="10" fillId="6" borderId="16" xfId="1" applyNumberFormat="1" applyFont="1" applyFill="1" applyBorder="1" applyAlignment="1" applyProtection="1">
      <alignment vertical="top"/>
    </xf>
    <xf numFmtId="165" fontId="18" fillId="0" borderId="15" xfId="1" applyNumberFormat="1" applyFont="1" applyFill="1" applyBorder="1" applyAlignment="1" applyProtection="1">
      <alignment horizontal="right" vertical="top"/>
      <protection locked="0"/>
    </xf>
    <xf numFmtId="165" fontId="12" fillId="0" borderId="26" xfId="1" applyNumberFormat="1" applyFont="1" applyBorder="1" applyAlignment="1" applyProtection="1">
      <alignment vertical="top"/>
      <protection hidden="1"/>
    </xf>
    <xf numFmtId="3" fontId="10" fillId="0" borderId="21" xfId="1" applyNumberFormat="1" applyFont="1" applyFill="1" applyBorder="1" applyAlignment="1" applyProtection="1">
      <alignment vertical="top"/>
      <protection locked="0" hidden="1"/>
    </xf>
    <xf numFmtId="165" fontId="12" fillId="6" borderId="42" xfId="1" applyNumberFormat="1" applyFont="1" applyFill="1" applyBorder="1" applyAlignment="1" applyProtection="1">
      <alignment vertical="top"/>
      <protection hidden="1"/>
    </xf>
    <xf numFmtId="165" fontId="12" fillId="6" borderId="15" xfId="1" applyNumberFormat="1" applyFont="1" applyFill="1" applyBorder="1" applyAlignment="1" applyProtection="1">
      <alignment vertical="top"/>
      <protection hidden="1"/>
    </xf>
    <xf numFmtId="165" fontId="12" fillId="2" borderId="0" xfId="1" applyNumberFormat="1" applyFont="1" applyFill="1" applyBorder="1" applyAlignment="1" applyProtection="1">
      <alignment vertical="top"/>
      <protection hidden="1"/>
    </xf>
    <xf numFmtId="3" fontId="10" fillId="2" borderId="0" xfId="1" applyNumberFormat="1" applyFont="1" applyFill="1" applyBorder="1" applyAlignment="1" applyProtection="1">
      <alignment vertical="top"/>
      <protection locked="0" hidden="1"/>
    </xf>
    <xf numFmtId="165" fontId="14" fillId="2" borderId="0" xfId="1" applyNumberFormat="1" applyFont="1" applyFill="1" applyBorder="1" applyAlignment="1" applyProtection="1">
      <alignment vertical="top"/>
      <protection hidden="1"/>
    </xf>
    <xf numFmtId="3" fontId="6" fillId="2" borderId="0" xfId="1" applyNumberFormat="1" applyFont="1" applyFill="1" applyBorder="1" applyAlignment="1" applyProtection="1">
      <alignment vertical="top"/>
      <protection locked="0" hidden="1"/>
    </xf>
    <xf numFmtId="165" fontId="12" fillId="6" borderId="26" xfId="1" applyNumberFormat="1" applyFont="1" applyFill="1" applyBorder="1" applyAlignment="1" applyProtection="1">
      <alignment vertical="top"/>
      <protection hidden="1"/>
    </xf>
    <xf numFmtId="1" fontId="17" fillId="6" borderId="1" xfId="1" applyNumberFormat="1" applyFont="1" applyFill="1" applyBorder="1" applyAlignment="1" applyProtection="1">
      <alignment horizontal="center" vertical="top" wrapText="1"/>
    </xf>
    <xf numFmtId="1" fontId="17" fillId="6" borderId="7" xfId="1" applyNumberFormat="1" applyFont="1" applyFill="1" applyBorder="1" applyAlignment="1" applyProtection="1">
      <alignment horizontal="center" vertical="top" wrapText="1"/>
    </xf>
    <xf numFmtId="165" fontId="6" fillId="4" borderId="30" xfId="1" applyNumberFormat="1" applyFont="1" applyFill="1" applyBorder="1" applyAlignment="1" applyProtection="1">
      <alignment vertical="top"/>
    </xf>
    <xf numFmtId="165" fontId="6" fillId="4" borderId="24" xfId="1" applyNumberFormat="1" applyFont="1" applyFill="1" applyBorder="1" applyAlignment="1" applyProtection="1">
      <alignment horizontal="right" vertical="top" wrapText="1"/>
      <protection locked="0"/>
    </xf>
    <xf numFmtId="3" fontId="6" fillId="4" borderId="29" xfId="1" applyNumberFormat="1" applyFont="1" applyFill="1" applyBorder="1" applyAlignment="1" applyProtection="1">
      <alignment vertical="top"/>
      <protection locked="0"/>
    </xf>
    <xf numFmtId="165" fontId="14" fillId="2" borderId="0" xfId="1" applyNumberFormat="1" applyFont="1" applyFill="1" applyBorder="1" applyAlignment="1" applyProtection="1">
      <alignment vertical="top"/>
    </xf>
    <xf numFmtId="164" fontId="6" fillId="2" borderId="0" xfId="1" applyNumberFormat="1" applyFont="1" applyFill="1" applyBorder="1" applyAlignment="1" applyProtection="1">
      <alignment vertical="top" wrapText="1"/>
    </xf>
    <xf numFmtId="49" fontId="6" fillId="2" borderId="0" xfId="1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top"/>
    </xf>
    <xf numFmtId="3" fontId="6" fillId="5" borderId="17" xfId="1" applyNumberFormat="1" applyFont="1" applyFill="1" applyBorder="1" applyAlignment="1" applyProtection="1">
      <alignment vertical="top" wrapText="1"/>
      <protection locked="0"/>
    </xf>
    <xf numFmtId="165" fontId="11" fillId="5" borderId="11" xfId="1" applyNumberFormat="1" applyFont="1" applyFill="1" applyBorder="1" applyAlignment="1" applyProtection="1">
      <alignment vertical="top"/>
    </xf>
    <xf numFmtId="165" fontId="11" fillId="5" borderId="24" xfId="1" applyNumberFormat="1" applyFont="1" applyFill="1" applyBorder="1" applyAlignment="1" applyProtection="1">
      <alignment horizontal="right" vertical="top"/>
      <protection locked="0"/>
    </xf>
    <xf numFmtId="165" fontId="11" fillId="5" borderId="30" xfId="1" applyNumberFormat="1" applyFont="1" applyFill="1" applyBorder="1" applyAlignment="1" applyProtection="1">
      <alignment vertical="top"/>
    </xf>
    <xf numFmtId="165" fontId="18" fillId="5" borderId="15" xfId="1" applyNumberFormat="1" applyFont="1" applyFill="1" applyBorder="1" applyAlignment="1" applyProtection="1">
      <alignment horizontal="right" vertical="top"/>
      <protection locked="0"/>
    </xf>
    <xf numFmtId="165" fontId="18" fillId="5" borderId="30" xfId="1" applyNumberFormat="1" applyFont="1" applyFill="1" applyBorder="1" applyAlignment="1" applyProtection="1">
      <alignment vertical="top"/>
    </xf>
    <xf numFmtId="165" fontId="11" fillId="5" borderId="16" xfId="1" applyNumberFormat="1" applyFont="1" applyFill="1" applyBorder="1" applyAlignment="1" applyProtection="1">
      <alignment vertical="top"/>
    </xf>
    <xf numFmtId="3" fontId="11" fillId="5" borderId="29" xfId="1" applyNumberFormat="1" applyFont="1" applyFill="1" applyBorder="1" applyAlignment="1" applyProtection="1">
      <alignment horizontal="left" vertical="top"/>
      <protection locked="0"/>
    </xf>
    <xf numFmtId="3" fontId="11" fillId="5" borderId="17" xfId="1" applyNumberFormat="1" applyFont="1" applyFill="1" applyBorder="1" applyAlignment="1" applyProtection="1">
      <alignment horizontal="left" vertical="top"/>
      <protection locked="0"/>
    </xf>
    <xf numFmtId="3" fontId="11" fillId="5" borderId="12" xfId="1" applyNumberFormat="1" applyFont="1" applyFill="1" applyBorder="1" applyAlignment="1" applyProtection="1">
      <alignment horizontal="left" vertical="top"/>
      <protection locked="0"/>
    </xf>
    <xf numFmtId="3" fontId="18" fillId="5" borderId="29" xfId="1" applyNumberFormat="1" applyFont="1" applyFill="1" applyBorder="1" applyAlignment="1" applyProtection="1">
      <alignment horizontal="left" vertical="top"/>
      <protection locked="0"/>
    </xf>
    <xf numFmtId="165" fontId="11" fillId="5" borderId="10" xfId="1" applyNumberFormat="1" applyFont="1" applyFill="1" applyBorder="1" applyAlignment="1" applyProtection="1">
      <alignment horizontal="right" vertical="top"/>
      <protection locked="0"/>
    </xf>
    <xf numFmtId="3" fontId="6" fillId="5" borderId="12" xfId="1" applyNumberFormat="1" applyFont="1" applyFill="1" applyBorder="1" applyAlignment="1" applyProtection="1">
      <alignment vertical="top" wrapText="1"/>
      <protection locked="0"/>
    </xf>
    <xf numFmtId="3" fontId="6" fillId="5" borderId="17" xfId="1" applyNumberFormat="1" applyFont="1" applyFill="1" applyBorder="1" applyAlignment="1" applyProtection="1">
      <alignment horizontal="left" vertical="top"/>
      <protection locked="0"/>
    </xf>
    <xf numFmtId="165" fontId="18" fillId="0" borderId="15" xfId="1" applyNumberFormat="1" applyFont="1" applyFill="1" applyBorder="1" applyAlignment="1" applyProtection="1">
      <alignment horizontal="right" vertical="top" wrapText="1"/>
      <protection locked="0"/>
    </xf>
    <xf numFmtId="165" fontId="11" fillId="5" borderId="18" xfId="1" applyNumberFormat="1" applyFont="1" applyFill="1" applyBorder="1" applyAlignment="1" applyProtection="1">
      <alignment horizontal="right" vertical="top" wrapText="1"/>
      <protection locked="0"/>
    </xf>
    <xf numFmtId="3" fontId="11" fillId="5" borderId="50" xfId="1" applyNumberFormat="1" applyFont="1" applyFill="1" applyBorder="1" applyAlignment="1" applyProtection="1">
      <alignment horizontal="left" vertical="top"/>
      <protection locked="0"/>
    </xf>
    <xf numFmtId="3" fontId="6" fillId="5" borderId="12" xfId="1" applyNumberFormat="1" applyFont="1" applyFill="1" applyBorder="1" applyAlignment="1" applyProtection="1">
      <alignment horizontal="left" vertical="top"/>
      <protection locked="0"/>
    </xf>
    <xf numFmtId="5" fontId="11" fillId="5" borderId="15" xfId="1" applyNumberFormat="1" applyFont="1" applyFill="1" applyBorder="1" applyAlignment="1" applyProtection="1">
      <alignment horizontal="right" vertical="top" wrapText="1"/>
      <protection locked="0"/>
    </xf>
    <xf numFmtId="165" fontId="11" fillId="4" borderId="24" xfId="1" applyNumberFormat="1" applyFont="1" applyFill="1" applyBorder="1" applyAlignment="1" applyProtection="1">
      <alignment horizontal="right" vertical="top" wrapText="1"/>
      <protection locked="0"/>
    </xf>
    <xf numFmtId="165" fontId="11" fillId="4" borderId="30" xfId="1" applyNumberFormat="1" applyFont="1" applyFill="1" applyBorder="1" applyAlignment="1" applyProtection="1">
      <alignment vertical="top"/>
    </xf>
    <xf numFmtId="165" fontId="18" fillId="4" borderId="24" xfId="1" applyNumberFormat="1" applyFont="1" applyFill="1" applyBorder="1" applyAlignment="1" applyProtection="1">
      <alignment horizontal="right" vertical="top" wrapText="1"/>
      <protection locked="0"/>
    </xf>
    <xf numFmtId="164" fontId="13" fillId="6" borderId="3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 vertical="top" wrapText="1"/>
    </xf>
    <xf numFmtId="3" fontId="6" fillId="5" borderId="12" xfId="1" applyNumberFormat="1" applyFont="1" applyFill="1" applyBorder="1" applyAlignment="1" applyProtection="1">
      <alignment horizontal="left"/>
      <protection locked="0"/>
    </xf>
    <xf numFmtId="3" fontId="11" fillId="5" borderId="17" xfId="1" applyNumberFormat="1" applyFont="1" applyFill="1" applyBorder="1" applyAlignment="1" applyProtection="1">
      <alignment horizontal="left"/>
      <protection locked="0"/>
    </xf>
    <xf numFmtId="3" fontId="6" fillId="5" borderId="17" xfId="1" applyNumberFormat="1" applyFont="1" applyFill="1" applyBorder="1" applyAlignment="1" applyProtection="1">
      <alignment horizontal="left"/>
      <protection locked="0"/>
    </xf>
    <xf numFmtId="3" fontId="6" fillId="4" borderId="29" xfId="1" applyNumberFormat="1" applyFont="1" applyFill="1" applyBorder="1" applyAlignment="1" applyProtection="1">
      <alignment horizontal="left"/>
      <protection locked="0"/>
    </xf>
    <xf numFmtId="3" fontId="6" fillId="5" borderId="17" xfId="1" applyNumberFormat="1" applyFont="1" applyFill="1" applyBorder="1" applyAlignment="1" applyProtection="1">
      <alignment horizontal="left" vertical="top" wrapText="1"/>
      <protection locked="0"/>
    </xf>
    <xf numFmtId="3" fontId="21" fillId="5" borderId="17" xfId="1" applyNumberFormat="1" applyFont="1" applyFill="1" applyBorder="1" applyAlignment="1" applyProtection="1">
      <alignment horizontal="left" vertical="top"/>
      <protection locked="0"/>
    </xf>
    <xf numFmtId="3" fontId="6" fillId="4" borderId="29" xfId="1" applyNumberFormat="1" applyFont="1" applyFill="1" applyBorder="1" applyAlignment="1" applyProtection="1">
      <alignment horizontal="left" vertical="top"/>
      <protection locked="0"/>
    </xf>
    <xf numFmtId="0" fontId="2" fillId="0" borderId="15" xfId="0" applyFont="1" applyBorder="1" applyAlignment="1">
      <alignment horizontal="center"/>
    </xf>
    <xf numFmtId="165" fontId="24" fillId="5" borderId="16" xfId="1" applyNumberFormat="1" applyFont="1" applyFill="1" applyBorder="1" applyAlignment="1" applyProtection="1">
      <alignment vertical="top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165" fontId="24" fillId="5" borderId="11" xfId="1" applyNumberFormat="1" applyFont="1" applyFill="1" applyBorder="1" applyAlignment="1" applyProtection="1">
      <alignment vertical="top"/>
    </xf>
    <xf numFmtId="3" fontId="24" fillId="5" borderId="17" xfId="1" applyNumberFormat="1" applyFont="1" applyFill="1" applyBorder="1" applyAlignment="1" applyProtection="1">
      <alignment horizontal="left" vertical="top"/>
      <protection locked="0"/>
    </xf>
    <xf numFmtId="165" fontId="24" fillId="5" borderId="30" xfId="1" applyNumberFormat="1" applyFont="1" applyFill="1" applyBorder="1" applyAlignment="1" applyProtection="1">
      <alignment vertical="top"/>
    </xf>
    <xf numFmtId="3" fontId="24" fillId="5" borderId="29" xfId="1" applyNumberFormat="1" applyFont="1" applyFill="1" applyBorder="1" applyAlignment="1" applyProtection="1">
      <alignment horizontal="left" vertical="top"/>
      <protection locked="0"/>
    </xf>
    <xf numFmtId="165" fontId="22" fillId="7" borderId="15" xfId="0" applyNumberFormat="1" applyFont="1" applyFill="1" applyBorder="1" applyAlignment="1">
      <alignment horizontal="right"/>
    </xf>
    <xf numFmtId="3" fontId="24" fillId="5" borderId="12" xfId="1" applyNumberFormat="1" applyFont="1" applyFill="1" applyBorder="1" applyAlignment="1" applyProtection="1">
      <alignment horizontal="left"/>
      <protection locked="0"/>
    </xf>
    <xf numFmtId="165" fontId="24" fillId="5" borderId="33" xfId="1" applyNumberFormat="1" applyFont="1" applyFill="1" applyBorder="1" applyProtection="1"/>
    <xf numFmtId="165" fontId="24" fillId="5" borderId="19" xfId="1" applyNumberFormat="1" applyFont="1" applyFill="1" applyBorder="1" applyProtection="1"/>
    <xf numFmtId="3" fontId="24" fillId="5" borderId="17" xfId="1" applyNumberFormat="1" applyFont="1" applyFill="1" applyBorder="1" applyAlignment="1" applyProtection="1">
      <alignment horizontal="left"/>
      <protection locked="0"/>
    </xf>
    <xf numFmtId="165" fontId="24" fillId="5" borderId="16" xfId="1" applyNumberFormat="1" applyFont="1" applyFill="1" applyBorder="1" applyProtection="1"/>
    <xf numFmtId="1" fontId="38" fillId="0" borderId="53" xfId="1" applyNumberFormat="1" applyFont="1" applyBorder="1" applyAlignment="1" applyProtection="1">
      <alignment horizontal="center" vertical="center"/>
    </xf>
    <xf numFmtId="1" fontId="6" fillId="2" borderId="0" xfId="1" applyNumberFormat="1" applyFont="1" applyFill="1" applyAlignment="1" applyProtection="1">
      <alignment horizontal="center"/>
    </xf>
    <xf numFmtId="1" fontId="24" fillId="5" borderId="11" xfId="1" applyNumberFormat="1" applyFont="1" applyFill="1" applyBorder="1" applyAlignment="1" applyProtection="1">
      <alignment horizontal="center"/>
    </xf>
    <xf numFmtId="1" fontId="24" fillId="5" borderId="16" xfId="1" applyNumberFormat="1" applyFont="1" applyFill="1" applyBorder="1" applyAlignment="1" applyProtection="1">
      <alignment horizontal="center"/>
    </xf>
    <xf numFmtId="1" fontId="37" fillId="3" borderId="42" xfId="1" applyNumberFormat="1" applyFont="1" applyFill="1" applyBorder="1" applyAlignment="1" applyProtection="1">
      <alignment horizontal="center" vertical="top" wrapText="1"/>
      <protection locked="0"/>
    </xf>
    <xf numFmtId="1" fontId="24" fillId="2" borderId="0" xfId="1" applyNumberFormat="1" applyFont="1" applyFill="1" applyBorder="1" applyAlignment="1" applyProtection="1">
      <alignment horizontal="center"/>
    </xf>
    <xf numFmtId="1" fontId="24" fillId="5" borderId="33" xfId="1" applyNumberFormat="1" applyFont="1" applyFill="1" applyBorder="1" applyAlignment="1" applyProtection="1">
      <alignment horizontal="center"/>
    </xf>
    <xf numFmtId="1" fontId="24" fillId="5" borderId="19" xfId="1" applyNumberFormat="1" applyFont="1" applyFill="1" applyBorder="1" applyAlignment="1" applyProtection="1">
      <alignment horizontal="center"/>
    </xf>
    <xf numFmtId="1" fontId="24" fillId="5" borderId="30" xfId="1" applyNumberFormat="1" applyFont="1" applyFill="1" applyBorder="1" applyAlignment="1" applyProtection="1">
      <alignment horizontal="center"/>
    </xf>
    <xf numFmtId="1" fontId="37" fillId="2" borderId="0" xfId="1" applyNumberFormat="1" applyFont="1" applyFill="1" applyBorder="1" applyAlignment="1" applyProtection="1">
      <alignment horizontal="center"/>
      <protection hidden="1"/>
    </xf>
    <xf numFmtId="1" fontId="24" fillId="4" borderId="30" xfId="1" applyNumberFormat="1" applyFont="1" applyFill="1" applyBorder="1" applyAlignment="1" applyProtection="1">
      <alignment horizontal="center"/>
    </xf>
    <xf numFmtId="1" fontId="14" fillId="3" borderId="42" xfId="1" applyNumberFormat="1" applyFont="1" applyFill="1" applyBorder="1" applyAlignment="1" applyProtection="1">
      <alignment horizontal="center" vertical="top" wrapText="1"/>
      <protection locked="0"/>
    </xf>
    <xf numFmtId="1" fontId="14" fillId="2" borderId="0" xfId="1" applyNumberFormat="1" applyFont="1" applyFill="1" applyBorder="1" applyAlignment="1" applyProtection="1">
      <alignment horizontal="center"/>
    </xf>
    <xf numFmtId="1" fontId="6" fillId="2" borderId="0" xfId="1" applyNumberFormat="1" applyFont="1" applyFill="1" applyBorder="1" applyAlignment="1" applyProtection="1">
      <alignment horizontal="center"/>
    </xf>
    <xf numFmtId="1" fontId="5" fillId="0" borderId="0" xfId="0" applyNumberFormat="1" applyFont="1" applyAlignment="1">
      <alignment horizontal="center"/>
    </xf>
    <xf numFmtId="1" fontId="13" fillId="2" borderId="0" xfId="1" applyNumberFormat="1" applyFont="1" applyFill="1" applyBorder="1" applyAlignment="1" applyProtection="1">
      <alignment horizontal="center" vertical="top" wrapText="1"/>
      <protection locked="0"/>
    </xf>
    <xf numFmtId="1" fontId="24" fillId="5" borderId="11" xfId="1" applyNumberFormat="1" applyFont="1" applyFill="1" applyBorder="1" applyAlignment="1" applyProtection="1">
      <alignment horizontal="center" vertical="top"/>
    </xf>
    <xf numFmtId="1" fontId="24" fillId="5" borderId="30" xfId="1" applyNumberFormat="1" applyFont="1" applyFill="1" applyBorder="1" applyAlignment="1" applyProtection="1">
      <alignment horizontal="center" vertical="top"/>
    </xf>
    <xf numFmtId="1" fontId="24" fillId="5" borderId="16" xfId="1" applyNumberFormat="1" applyFont="1" applyFill="1" applyBorder="1" applyAlignment="1" applyProtection="1">
      <alignment horizontal="center" vertical="top"/>
    </xf>
    <xf numFmtId="1" fontId="24" fillId="2" borderId="0" xfId="1" applyNumberFormat="1" applyFont="1" applyFill="1" applyAlignment="1" applyProtection="1">
      <alignment horizontal="center" vertical="top"/>
    </xf>
    <xf numFmtId="1" fontId="38" fillId="2" borderId="0" xfId="1" applyNumberFormat="1" applyFont="1" applyFill="1" applyBorder="1" applyAlignment="1" applyProtection="1">
      <alignment horizontal="center" vertical="top"/>
    </xf>
    <xf numFmtId="1" fontId="38" fillId="2" borderId="32" xfId="1" applyNumberFormat="1" applyFont="1" applyFill="1" applyBorder="1" applyAlignment="1" applyProtection="1">
      <alignment horizontal="center" vertical="top"/>
    </xf>
    <xf numFmtId="1" fontId="38" fillId="0" borderId="33" xfId="1" applyNumberFormat="1" applyFont="1" applyBorder="1" applyAlignment="1" applyProtection="1">
      <alignment horizontal="center" vertical="top"/>
    </xf>
    <xf numFmtId="1" fontId="24" fillId="2" borderId="0" xfId="1" applyNumberFormat="1" applyFont="1" applyFill="1" applyBorder="1" applyAlignment="1" applyProtection="1">
      <alignment horizontal="center" vertical="top"/>
    </xf>
    <xf numFmtId="1" fontId="38" fillId="0" borderId="53" xfId="1" applyNumberFormat="1" applyFont="1" applyBorder="1" applyAlignment="1" applyProtection="1">
      <alignment horizontal="center" vertical="top"/>
    </xf>
    <xf numFmtId="1" fontId="24" fillId="5" borderId="33" xfId="1" applyNumberFormat="1" applyFont="1" applyFill="1" applyBorder="1" applyAlignment="1" applyProtection="1">
      <alignment horizontal="center" vertical="top"/>
    </xf>
    <xf numFmtId="1" fontId="24" fillId="5" borderId="19" xfId="1" applyNumberFormat="1" applyFont="1" applyFill="1" applyBorder="1" applyAlignment="1" applyProtection="1">
      <alignment horizontal="center" vertical="top"/>
    </xf>
    <xf numFmtId="1" fontId="35" fillId="5" borderId="30" xfId="1" applyNumberFormat="1" applyFont="1" applyFill="1" applyBorder="1" applyAlignment="1" applyProtection="1">
      <alignment horizontal="center" vertical="top"/>
    </xf>
    <xf numFmtId="1" fontId="35" fillId="0" borderId="16" xfId="1" applyNumberFormat="1" applyFont="1" applyFill="1" applyBorder="1" applyAlignment="1" applyProtection="1">
      <alignment horizontal="center" vertical="top" wrapText="1"/>
      <protection locked="0"/>
    </xf>
    <xf numFmtId="1" fontId="39" fillId="5" borderId="16" xfId="1" applyNumberFormat="1" applyFont="1" applyFill="1" applyBorder="1" applyAlignment="1" applyProtection="1">
      <alignment horizontal="center" vertical="top"/>
    </xf>
    <xf numFmtId="1" fontId="35" fillId="0" borderId="16" xfId="1" applyNumberFormat="1" applyFont="1" applyFill="1" applyBorder="1" applyAlignment="1" applyProtection="1">
      <alignment horizontal="center" vertical="top"/>
      <protection locked="0"/>
    </xf>
    <xf numFmtId="1" fontId="37" fillId="2" borderId="0" xfId="1" applyNumberFormat="1" applyFont="1" applyFill="1" applyBorder="1" applyAlignment="1" applyProtection="1">
      <alignment horizontal="center" vertical="top"/>
      <protection hidden="1"/>
    </xf>
    <xf numFmtId="1" fontId="37" fillId="0" borderId="26" xfId="1" applyNumberFormat="1" applyFont="1" applyBorder="1" applyAlignment="1" applyProtection="1">
      <alignment horizontal="center" vertical="top"/>
      <protection hidden="1"/>
    </xf>
    <xf numFmtId="1" fontId="24" fillId="4" borderId="30" xfId="1" applyNumberFormat="1" applyFont="1" applyFill="1" applyBorder="1" applyAlignment="1" applyProtection="1">
      <alignment horizontal="center" vertical="top"/>
    </xf>
    <xf numFmtId="1" fontId="37" fillId="2" borderId="0" xfId="1" applyNumberFormat="1" applyFont="1" applyFill="1" applyBorder="1" applyAlignment="1" applyProtection="1">
      <alignment horizontal="center" vertical="top"/>
    </xf>
    <xf numFmtId="1" fontId="40" fillId="0" borderId="0" xfId="0" applyNumberFormat="1" applyFont="1" applyAlignment="1">
      <alignment horizontal="center" vertical="top"/>
    </xf>
    <xf numFmtId="1" fontId="38" fillId="2" borderId="0" xfId="1" applyNumberFormat="1" applyFont="1" applyFill="1" applyBorder="1" applyAlignment="1" applyProtection="1">
      <alignment horizontal="center" vertical="top" wrapText="1"/>
      <protection locked="0"/>
    </xf>
    <xf numFmtId="0" fontId="5" fillId="0" borderId="28" xfId="0" applyFont="1" applyBorder="1"/>
    <xf numFmtId="0" fontId="5" fillId="0" borderId="0" xfId="0" applyFont="1"/>
    <xf numFmtId="0" fontId="22" fillId="0" borderId="19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39" xfId="0" applyFont="1" applyBorder="1"/>
    <xf numFmtId="0" fontId="5" fillId="0" borderId="30" xfId="0" applyFont="1" applyBorder="1"/>
    <xf numFmtId="0" fontId="5" fillId="0" borderId="37" xfId="0" applyFont="1" applyBorder="1"/>
    <xf numFmtId="0" fontId="22" fillId="0" borderId="28" xfId="0" applyFont="1" applyBorder="1"/>
    <xf numFmtId="0" fontId="22" fillId="0" borderId="0" xfId="0" applyFont="1"/>
    <xf numFmtId="0" fontId="5" fillId="0" borderId="45" xfId="0" applyFont="1" applyBorder="1"/>
    <xf numFmtId="0" fontId="23" fillId="0" borderId="28" xfId="0" applyFont="1" applyBorder="1" applyAlignment="1">
      <alignment horizontal="center"/>
    </xf>
    <xf numFmtId="0" fontId="23" fillId="0" borderId="0" xfId="0" applyFont="1" applyAlignment="1">
      <alignment horizontal="center"/>
    </xf>
    <xf numFmtId="165" fontId="16" fillId="2" borderId="0" xfId="0" applyNumberFormat="1" applyFont="1" applyFill="1" applyAlignment="1">
      <alignment horizontal="left"/>
    </xf>
    <xf numFmtId="1" fontId="8" fillId="2" borderId="0" xfId="1" applyNumberFormat="1" applyFont="1" applyFill="1" applyBorder="1" applyAlignment="1" applyProtection="1">
      <alignment horizontal="center" vertical="center"/>
    </xf>
    <xf numFmtId="1" fontId="8" fillId="2" borderId="32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13" fillId="3" borderId="41" xfId="1" applyNumberFormat="1" applyFont="1" applyFill="1" applyBorder="1" applyAlignment="1" applyProtection="1">
      <alignment horizontal="right" vertical="top" wrapText="1"/>
      <protection locked="0"/>
    </xf>
    <xf numFmtId="164" fontId="13" fillId="3" borderId="25" xfId="1" applyNumberFormat="1" applyFont="1" applyFill="1" applyBorder="1" applyAlignment="1" applyProtection="1">
      <alignment horizontal="right" vertical="top" wrapText="1"/>
      <protection locked="0"/>
    </xf>
    <xf numFmtId="164" fontId="13" fillId="3" borderId="1" xfId="1" applyNumberFormat="1" applyFont="1" applyFill="1" applyBorder="1" applyAlignment="1" applyProtection="1">
      <alignment horizontal="center" vertical="top" wrapText="1"/>
      <protection locked="0"/>
    </xf>
    <xf numFmtId="164" fontId="13" fillId="3" borderId="3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1" applyNumberFormat="1" applyFont="1" applyFill="1" applyBorder="1" applyAlignment="1" applyProtection="1">
      <alignment horizontal="center" vertical="top"/>
    </xf>
    <xf numFmtId="164" fontId="7" fillId="0" borderId="2" xfId="1" applyNumberFormat="1" applyFont="1" applyFill="1" applyBorder="1" applyAlignment="1" applyProtection="1">
      <alignment horizontal="center" vertical="top"/>
    </xf>
    <xf numFmtId="164" fontId="7" fillId="0" borderId="3" xfId="1" applyNumberFormat="1" applyFont="1" applyFill="1" applyBorder="1" applyAlignment="1" applyProtection="1">
      <alignment horizontal="center" vertical="top"/>
    </xf>
    <xf numFmtId="164" fontId="14" fillId="5" borderId="52" xfId="1" applyNumberFormat="1" applyFont="1" applyFill="1" applyBorder="1" applyAlignment="1" applyProtection="1">
      <alignment horizontal="left" vertical="top" wrapText="1"/>
      <protection locked="0"/>
    </xf>
    <xf numFmtId="164" fontId="14" fillId="5" borderId="22" xfId="1" applyNumberFormat="1" applyFont="1" applyFill="1" applyBorder="1" applyAlignment="1" applyProtection="1">
      <alignment horizontal="left" vertical="top" wrapText="1"/>
      <protection locked="0"/>
    </xf>
    <xf numFmtId="164" fontId="21" fillId="0" borderId="35" xfId="1" applyNumberFormat="1" applyFont="1" applyFill="1" applyBorder="1" applyAlignment="1" applyProtection="1">
      <alignment horizontal="right" vertical="top" wrapText="1"/>
      <protection locked="0"/>
    </xf>
    <xf numFmtId="164" fontId="21" fillId="0" borderId="14" xfId="1" applyNumberFormat="1" applyFont="1" applyFill="1" applyBorder="1" applyAlignment="1" applyProtection="1">
      <alignment horizontal="right" vertical="top" wrapText="1"/>
      <protection locked="0"/>
    </xf>
    <xf numFmtId="164" fontId="14" fillId="5" borderId="43" xfId="1" applyNumberFormat="1" applyFont="1" applyFill="1" applyBorder="1" applyAlignment="1" applyProtection="1">
      <alignment horizontal="left" vertical="top" wrapText="1"/>
      <protection locked="0"/>
    </xf>
    <xf numFmtId="164" fontId="14" fillId="5" borderId="9" xfId="1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1</xdr:row>
      <xdr:rowOff>9525</xdr:rowOff>
    </xdr:from>
    <xdr:to>
      <xdr:col>7</xdr:col>
      <xdr:colOff>1266144</xdr:colOff>
      <xdr:row>5</xdr:row>
      <xdr:rowOff>109430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9925" y="200025"/>
          <a:ext cx="932769" cy="957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2</xdr:row>
      <xdr:rowOff>38100</xdr:rowOff>
    </xdr:from>
    <xdr:to>
      <xdr:col>8</xdr:col>
      <xdr:colOff>1038225</xdr:colOff>
      <xdr:row>5</xdr:row>
      <xdr:rowOff>152533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5025" y="495300"/>
          <a:ext cx="876300" cy="952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2</xdr:row>
      <xdr:rowOff>38100</xdr:rowOff>
    </xdr:from>
    <xdr:to>
      <xdr:col>8</xdr:col>
      <xdr:colOff>1038225</xdr:colOff>
      <xdr:row>5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5025" y="495300"/>
          <a:ext cx="8763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showGridLines="0" tabSelected="1" zoomScaleNormal="100" workbookViewId="0">
      <selection activeCell="D23" sqref="D23"/>
    </sheetView>
  </sheetViews>
  <sheetFormatPr defaultRowHeight="15" x14ac:dyDescent="0.2"/>
  <cols>
    <col min="1" max="1" width="1.77734375" style="1" customWidth="1"/>
    <col min="2" max="2" width="36.77734375" style="1" customWidth="1"/>
    <col min="3" max="4" width="14.77734375" style="26" customWidth="1"/>
    <col min="5" max="5" width="2.77734375" style="1" customWidth="1"/>
    <col min="6" max="6" width="36.77734375" style="1" customWidth="1"/>
    <col min="7" max="8" width="14.77734375" style="25" customWidth="1"/>
    <col min="9" max="9" width="1.77734375" style="1" customWidth="1"/>
    <col min="10" max="16384" width="8.88671875" style="1"/>
  </cols>
  <sheetData>
    <row r="1" spans="1:9" x14ac:dyDescent="0.2">
      <c r="A1" s="2"/>
      <c r="B1" s="2"/>
      <c r="C1" s="42"/>
      <c r="D1" s="42"/>
      <c r="E1" s="2"/>
      <c r="F1" s="2"/>
      <c r="G1" s="43"/>
      <c r="H1" s="43"/>
      <c r="I1" s="2"/>
    </row>
    <row r="2" spans="1:9" ht="19.5" x14ac:dyDescent="0.25">
      <c r="A2" s="2"/>
      <c r="B2" s="358" t="s">
        <v>112</v>
      </c>
      <c r="C2" s="359"/>
      <c r="D2" s="359"/>
      <c r="E2" s="359"/>
      <c r="F2" s="359"/>
      <c r="G2" s="359"/>
      <c r="H2" s="45"/>
      <c r="I2" s="2"/>
    </row>
    <row r="3" spans="1:9" x14ac:dyDescent="0.2">
      <c r="A3" s="2"/>
      <c r="B3" s="2"/>
      <c r="C3" s="42"/>
      <c r="D3" s="42"/>
      <c r="E3" s="2"/>
      <c r="F3" s="2"/>
      <c r="G3" s="43"/>
      <c r="H3" s="43"/>
      <c r="I3" s="2"/>
    </row>
    <row r="4" spans="1:9" ht="18" x14ac:dyDescent="0.25">
      <c r="A4" s="2"/>
      <c r="B4" s="44" t="s">
        <v>113</v>
      </c>
      <c r="C4" s="360" t="s">
        <v>185</v>
      </c>
      <c r="D4" s="360"/>
      <c r="E4" s="360"/>
      <c r="F4" s="360"/>
      <c r="G4" s="43"/>
      <c r="H4" s="43"/>
      <c r="I4" s="2"/>
    </row>
    <row r="5" spans="1:9" x14ac:dyDescent="0.2">
      <c r="A5" s="2"/>
      <c r="B5" s="2"/>
      <c r="C5" s="42"/>
      <c r="D5" s="42"/>
      <c r="E5" s="2"/>
      <c r="F5" s="2"/>
      <c r="G5" s="43"/>
      <c r="H5" s="43"/>
      <c r="I5" s="2"/>
    </row>
    <row r="6" spans="1:9" x14ac:dyDescent="0.2">
      <c r="A6" s="2"/>
      <c r="B6" s="2"/>
      <c r="C6" s="42"/>
      <c r="D6" s="42"/>
      <c r="E6" s="2"/>
      <c r="F6" s="2"/>
      <c r="G6" s="43"/>
      <c r="H6" s="43"/>
      <c r="I6" s="2"/>
    </row>
    <row r="7" spans="1:9" x14ac:dyDescent="0.2">
      <c r="A7" s="2"/>
      <c r="B7" s="46" t="s">
        <v>107</v>
      </c>
      <c r="C7" s="47" t="s">
        <v>187</v>
      </c>
      <c r="D7" s="47" t="s">
        <v>188</v>
      </c>
      <c r="E7" s="48"/>
      <c r="F7" s="46" t="s">
        <v>108</v>
      </c>
      <c r="G7" s="47" t="s">
        <v>187</v>
      </c>
      <c r="H7" s="47" t="s">
        <v>188</v>
      </c>
      <c r="I7" s="2"/>
    </row>
    <row r="8" spans="1:9" x14ac:dyDescent="0.2">
      <c r="A8" s="2"/>
      <c r="B8" s="49"/>
      <c r="C8" s="50"/>
      <c r="D8" s="42"/>
      <c r="E8" s="2"/>
      <c r="F8" s="49"/>
      <c r="G8" s="51"/>
      <c r="H8" s="43"/>
      <c r="I8" s="2"/>
    </row>
    <row r="9" spans="1:9" x14ac:dyDescent="0.2">
      <c r="A9" s="2"/>
      <c r="B9" s="27" t="str">
        <f>INCOME!B7</f>
        <v>ESFA General Annual Grant (GAG)</v>
      </c>
      <c r="C9" s="28">
        <f>INCOME!D11</f>
        <v>7074858</v>
      </c>
      <c r="D9" s="28">
        <f>INCOME!E11</f>
        <v>7074858</v>
      </c>
      <c r="E9" s="2"/>
      <c r="F9" s="27" t="str">
        <f>EXPENDITURE!B7</f>
        <v>Salaries: Teaching Staff</v>
      </c>
      <c r="G9" s="33">
        <f>EXPENDITURE!D13</f>
        <v>5810747</v>
      </c>
      <c r="H9" s="33">
        <f>EXPENDITURE!E13</f>
        <v>6031294</v>
      </c>
      <c r="I9" s="2"/>
    </row>
    <row r="10" spans="1:9" x14ac:dyDescent="0.2">
      <c r="A10" s="2"/>
      <c r="B10" s="49"/>
      <c r="C10" s="50"/>
      <c r="D10" s="42"/>
      <c r="E10" s="2"/>
      <c r="F10" s="49"/>
      <c r="G10" s="51"/>
      <c r="H10" s="43"/>
      <c r="I10" s="2"/>
    </row>
    <row r="11" spans="1:9" x14ac:dyDescent="0.2">
      <c r="A11" s="2"/>
      <c r="B11" s="27" t="str">
        <f>INCOME!B13</f>
        <v xml:space="preserve">Other ESFA Grants </v>
      </c>
      <c r="C11" s="28">
        <f>INCOME!D27</f>
        <v>2364181</v>
      </c>
      <c r="D11" s="28">
        <f>INCOME!E27</f>
        <v>2542759</v>
      </c>
      <c r="E11" s="2"/>
      <c r="F11" s="27" t="str">
        <f>EXPENDITURE!B15</f>
        <v>Salaries: Support Staff</v>
      </c>
      <c r="G11" s="33">
        <f>EXPENDITURE!D28</f>
        <v>2216024</v>
      </c>
      <c r="H11" s="33">
        <f>EXPENDITURE!E28</f>
        <v>2226955</v>
      </c>
      <c r="I11" s="2"/>
    </row>
    <row r="12" spans="1:9" x14ac:dyDescent="0.2">
      <c r="A12" s="2"/>
      <c r="B12" s="49"/>
      <c r="C12" s="50"/>
      <c r="D12" s="42"/>
      <c r="E12" s="2"/>
      <c r="F12" s="49"/>
      <c r="G12" s="51"/>
      <c r="H12" s="43"/>
      <c r="I12" s="2"/>
    </row>
    <row r="13" spans="1:9" x14ac:dyDescent="0.2">
      <c r="A13" s="2"/>
      <c r="B13" s="27" t="str">
        <f>INCOME!B29</f>
        <v xml:space="preserve">Other Local Authority Grants </v>
      </c>
      <c r="C13" s="28">
        <f>INCOME!D34</f>
        <v>193392</v>
      </c>
      <c r="D13" s="28">
        <f>INCOME!E34</f>
        <v>193392</v>
      </c>
      <c r="E13" s="2"/>
      <c r="F13" s="27" t="str">
        <f>EXPENDITURE!B30</f>
        <v>Other Staff Costs</v>
      </c>
      <c r="G13" s="33">
        <f>EXPENDITURE!D37</f>
        <v>113500</v>
      </c>
      <c r="H13" s="33">
        <f>EXPENDITURE!E37</f>
        <v>113500</v>
      </c>
      <c r="I13" s="2"/>
    </row>
    <row r="14" spans="1:9" x14ac:dyDescent="0.2">
      <c r="A14" s="2"/>
      <c r="B14" s="49"/>
      <c r="C14" s="50"/>
      <c r="D14" s="42"/>
      <c r="E14" s="2"/>
      <c r="F14" s="49"/>
      <c r="G14" s="51"/>
      <c r="H14" s="43"/>
      <c r="I14" s="2"/>
    </row>
    <row r="15" spans="1:9" x14ac:dyDescent="0.2">
      <c r="A15" s="2"/>
      <c r="B15" s="27" t="str">
        <f>INCOME!B36</f>
        <v>Other Restricted Income</v>
      </c>
      <c r="C15" s="28">
        <f>INCOME!D43</f>
        <v>41500</v>
      </c>
      <c r="D15" s="28">
        <f>INCOME!E43</f>
        <v>41500</v>
      </c>
      <c r="E15" s="2"/>
      <c r="F15" s="27" t="str">
        <f>EXPENDITURE!B39</f>
        <v>Maintenance of Premises</v>
      </c>
      <c r="G15" s="33">
        <f>EXPENDITURE!D52</f>
        <v>148250</v>
      </c>
      <c r="H15" s="33">
        <f>EXPENDITURE!E52</f>
        <v>148250</v>
      </c>
      <c r="I15" s="2"/>
    </row>
    <row r="16" spans="1:9" x14ac:dyDescent="0.2">
      <c r="A16" s="2"/>
      <c r="B16" s="49"/>
      <c r="C16" s="50"/>
      <c r="D16" s="42"/>
      <c r="E16" s="2"/>
      <c r="F16" s="49"/>
      <c r="G16" s="51"/>
      <c r="H16" s="43"/>
      <c r="I16" s="2"/>
    </row>
    <row r="17" spans="1:9" x14ac:dyDescent="0.2">
      <c r="A17" s="2"/>
      <c r="B17" s="27" t="str">
        <f>INCOME!B45</f>
        <v>Other Unrestricted Income</v>
      </c>
      <c r="C17" s="28">
        <f>INCOME!D52</f>
        <v>148000</v>
      </c>
      <c r="D17" s="28">
        <f>INCOME!E52</f>
        <v>173000</v>
      </c>
      <c r="E17" s="2"/>
      <c r="F17" s="27" t="str">
        <f>EXPENDITURE!B54</f>
        <v>Other Occupancy Costs</v>
      </c>
      <c r="G17" s="33">
        <f>EXPENDITURE!D61</f>
        <v>606740</v>
      </c>
      <c r="H17" s="33">
        <f>EXPENDITURE!E61</f>
        <v>606740</v>
      </c>
      <c r="I17" s="2"/>
    </row>
    <row r="18" spans="1:9" x14ac:dyDescent="0.2">
      <c r="A18" s="2"/>
      <c r="B18" s="2"/>
      <c r="C18" s="42"/>
      <c r="D18" s="42"/>
      <c r="E18" s="2"/>
      <c r="F18" s="49"/>
      <c r="G18" s="51"/>
      <c r="H18" s="43"/>
      <c r="I18" s="2"/>
    </row>
    <row r="19" spans="1:9" x14ac:dyDescent="0.2">
      <c r="A19" s="2"/>
      <c r="B19" s="27" t="str">
        <f>INCOME!B54</f>
        <v>Capital Income</v>
      </c>
      <c r="C19" s="28">
        <f>INCOME!D59</f>
        <v>32145</v>
      </c>
      <c r="D19" s="28">
        <f>INCOME!E59</f>
        <v>32145</v>
      </c>
      <c r="E19" s="2"/>
      <c r="F19" s="27" t="str">
        <f>EXPENDITURE!B63</f>
        <v>Educational Support, Supplies &amp; Services</v>
      </c>
      <c r="G19" s="33">
        <f>EXPENDITURE!D133</f>
        <v>712714</v>
      </c>
      <c r="H19" s="33">
        <f>EXPENDITURE!E133</f>
        <v>756999</v>
      </c>
      <c r="I19" s="2"/>
    </row>
    <row r="20" spans="1:9" x14ac:dyDescent="0.2">
      <c r="A20" s="2"/>
      <c r="B20" s="2"/>
      <c r="C20" s="42"/>
      <c r="D20" s="42"/>
      <c r="E20" s="2"/>
      <c r="F20" s="49"/>
      <c r="G20" s="51"/>
      <c r="H20" s="43"/>
      <c r="I20" s="2"/>
    </row>
    <row r="21" spans="1:9" x14ac:dyDescent="0.2">
      <c r="A21" s="2"/>
      <c r="B21" s="31" t="s">
        <v>155</v>
      </c>
      <c r="C21" s="32">
        <f>INCOME!D61</f>
        <v>9854076</v>
      </c>
      <c r="D21" s="32">
        <f>INCOME!E61</f>
        <v>10057654</v>
      </c>
      <c r="E21" s="2"/>
      <c r="F21" s="27" t="str">
        <f>EXPENDITURE!B135</f>
        <v>Other Support, Supplies &amp; Services</v>
      </c>
      <c r="G21" s="33">
        <f>EXPENDITURE!D154</f>
        <v>244180</v>
      </c>
      <c r="H21" s="33">
        <f>EXPENDITURE!E154</f>
        <v>241630</v>
      </c>
      <c r="I21" s="2"/>
    </row>
    <row r="22" spans="1:9" x14ac:dyDescent="0.2">
      <c r="A22" s="2"/>
      <c r="B22" s="2"/>
      <c r="C22" s="42"/>
      <c r="D22" s="42"/>
      <c r="E22" s="2"/>
      <c r="F22" s="49"/>
      <c r="G22" s="51"/>
      <c r="H22" s="43"/>
      <c r="I22" s="2"/>
    </row>
    <row r="23" spans="1:9" x14ac:dyDescent="0.2">
      <c r="A23" s="2"/>
      <c r="B23" s="29" t="s">
        <v>168</v>
      </c>
      <c r="C23" s="30">
        <f>C21-G31</f>
        <v>1678</v>
      </c>
      <c r="D23" s="30">
        <f>D21-H31</f>
        <v>-77104</v>
      </c>
      <c r="E23" s="2"/>
      <c r="F23" s="27" t="str">
        <f>EXPENDITURE!B156</f>
        <v>Technology Maintenance Costs</v>
      </c>
      <c r="G23" s="33">
        <f>EXPENDITURE!D163</f>
        <v>186000</v>
      </c>
      <c r="H23" s="33">
        <f>EXPENDITURE!E163</f>
        <v>186000</v>
      </c>
      <c r="I23" s="2"/>
    </row>
    <row r="24" spans="1:9" x14ac:dyDescent="0.2">
      <c r="A24" s="2"/>
      <c r="B24" s="62"/>
      <c r="C24" s="63"/>
      <c r="D24" s="63"/>
      <c r="E24" s="2"/>
      <c r="F24" s="49"/>
      <c r="G24" s="51"/>
      <c r="H24" s="43"/>
      <c r="I24" s="2"/>
    </row>
    <row r="25" spans="1:9" x14ac:dyDescent="0.2">
      <c r="A25" s="2"/>
      <c r="B25" s="29" t="s">
        <v>236</v>
      </c>
      <c r="C25" s="30">
        <f>'Appendix 1 - Brought forward'!K9</f>
        <v>260843</v>
      </c>
      <c r="D25" s="30">
        <f>'Appendix 1 - Brought forward'!L9</f>
        <v>160247</v>
      </c>
      <c r="E25" s="2"/>
      <c r="F25" s="27" t="str">
        <f>EXPENDITURE!B165</f>
        <v>Other Expenditure</v>
      </c>
      <c r="G25" s="33">
        <f>EXPENDITURE!D172</f>
        <v>23258</v>
      </c>
      <c r="H25" s="33">
        <f>EXPENDITURE!E172</f>
        <v>38386</v>
      </c>
      <c r="I25" s="2"/>
    </row>
    <row r="26" spans="1:9" x14ac:dyDescent="0.2">
      <c r="A26" s="2"/>
      <c r="B26" s="2"/>
      <c r="C26" s="42"/>
      <c r="D26" s="42"/>
      <c r="E26" s="2"/>
      <c r="F26" s="49"/>
      <c r="G26" s="51"/>
      <c r="H26" s="43"/>
      <c r="I26" s="2"/>
    </row>
    <row r="27" spans="1:9" x14ac:dyDescent="0.2">
      <c r="A27" s="2"/>
      <c r="B27" s="29" t="s">
        <v>298</v>
      </c>
      <c r="C27" s="305">
        <v>0</v>
      </c>
      <c r="D27" s="30">
        <f>'Appendix 1 - Brought forward'!C20</f>
        <v>56863</v>
      </c>
      <c r="E27" s="2"/>
      <c r="F27" s="27" t="str">
        <f>EXPENDITURE!B174</f>
        <v>Pupil Premium transfers to other cost centres</v>
      </c>
      <c r="G27" s="33">
        <f>EXPENDITURE!D177</f>
        <v>-241160</v>
      </c>
      <c r="H27" s="33">
        <f>EXPENDITURE!E177</f>
        <v>-247141</v>
      </c>
      <c r="I27" s="2"/>
    </row>
    <row r="28" spans="1:9" x14ac:dyDescent="0.2">
      <c r="A28" s="2"/>
      <c r="B28" s="2"/>
      <c r="C28" s="42"/>
      <c r="D28" s="42"/>
      <c r="E28" s="2"/>
      <c r="F28" s="49"/>
      <c r="G28" s="51"/>
      <c r="H28" s="43"/>
      <c r="I28" s="2"/>
    </row>
    <row r="29" spans="1:9" x14ac:dyDescent="0.2">
      <c r="A29" s="2"/>
      <c r="B29" s="29" t="s">
        <v>237</v>
      </c>
      <c r="C29" s="30">
        <f>'Appendix 1 - Brought forward'!G20</f>
        <v>145000</v>
      </c>
      <c r="D29" s="30">
        <f>SUM(C29)</f>
        <v>145000</v>
      </c>
      <c r="E29" s="2"/>
      <c r="F29" s="27" t="str">
        <f>EXPENDITURE!B179</f>
        <v>Capital Expenditure</v>
      </c>
      <c r="G29" s="33">
        <f>EXPENDITURE!D184</f>
        <v>32145</v>
      </c>
      <c r="H29" s="33">
        <f>EXPENDITURE!E184</f>
        <v>32145</v>
      </c>
      <c r="I29" s="2"/>
    </row>
    <row r="30" spans="1:9" x14ac:dyDescent="0.2">
      <c r="A30" s="2"/>
      <c r="B30" s="2"/>
      <c r="C30" s="42"/>
      <c r="D30" s="42"/>
      <c r="E30" s="2"/>
      <c r="F30" s="2"/>
      <c r="G30" s="43"/>
      <c r="H30" s="43"/>
      <c r="I30" s="2"/>
    </row>
    <row r="31" spans="1:9" x14ac:dyDescent="0.2">
      <c r="A31" s="2"/>
      <c r="B31" s="29" t="s">
        <v>238</v>
      </c>
      <c r="C31" s="30">
        <f>C25+C27+C29+C23</f>
        <v>407521</v>
      </c>
      <c r="D31" s="30">
        <f>D25+D27+D29+D23</f>
        <v>285006</v>
      </c>
      <c r="E31" s="2"/>
      <c r="F31" s="31" t="str">
        <f>EXPENDITURE!B186</f>
        <v>Total In-year Expediture</v>
      </c>
      <c r="G31" s="34">
        <f>EXPENDITURE!D186</f>
        <v>9852398</v>
      </c>
      <c r="H31" s="34">
        <f>EXPENDITURE!E186</f>
        <v>10134758</v>
      </c>
      <c r="I31" s="2"/>
    </row>
    <row r="32" spans="1:9" x14ac:dyDescent="0.2">
      <c r="A32" s="2"/>
      <c r="B32" s="2"/>
      <c r="C32" s="42"/>
      <c r="D32" s="42"/>
      <c r="E32" s="2"/>
      <c r="F32" s="52"/>
      <c r="G32" s="53"/>
      <c r="H32" s="53"/>
      <c r="I32" s="2"/>
    </row>
    <row r="33" spans="1:9" x14ac:dyDescent="0.2">
      <c r="A33" s="2"/>
      <c r="B33" s="62"/>
      <c r="C33" s="63"/>
      <c r="D33" s="63"/>
      <c r="E33" s="2"/>
      <c r="F33" s="2"/>
      <c r="G33" s="43"/>
      <c r="H33" s="43"/>
      <c r="I33" s="2"/>
    </row>
    <row r="34" spans="1:9" x14ac:dyDescent="0.2">
      <c r="A34" s="2"/>
      <c r="B34" s="2"/>
      <c r="C34" s="42"/>
      <c r="D34" s="42"/>
      <c r="E34" s="2"/>
      <c r="F34" s="54" t="s">
        <v>156</v>
      </c>
      <c r="G34" s="55">
        <f>G9+G11</f>
        <v>8026771</v>
      </c>
      <c r="H34" s="55">
        <f>H9+H11</f>
        <v>8258249</v>
      </c>
      <c r="I34" s="2"/>
    </row>
    <row r="35" spans="1:9" x14ac:dyDescent="0.2">
      <c r="A35" s="2"/>
      <c r="B35" s="2"/>
      <c r="C35" s="42"/>
      <c r="D35" s="42"/>
      <c r="E35" s="2"/>
      <c r="F35" s="2"/>
      <c r="G35" s="43"/>
      <c r="H35" s="43"/>
      <c r="I35" s="2"/>
    </row>
    <row r="36" spans="1:9" x14ac:dyDescent="0.2">
      <c r="A36" s="2"/>
      <c r="B36" s="35"/>
      <c r="C36" s="36"/>
      <c r="D36" s="36"/>
      <c r="E36" s="37"/>
      <c r="F36" s="37"/>
      <c r="G36" s="155"/>
      <c r="H36" s="38"/>
      <c r="I36" s="2"/>
    </row>
    <row r="37" spans="1:9" x14ac:dyDescent="0.2">
      <c r="A37" s="2"/>
      <c r="B37" s="120"/>
      <c r="H37" s="39"/>
      <c r="I37" s="2"/>
    </row>
    <row r="38" spans="1:9" x14ac:dyDescent="0.2">
      <c r="A38" s="2"/>
      <c r="B38" s="348" t="s">
        <v>109</v>
      </c>
      <c r="C38" s="349"/>
      <c r="D38" s="1"/>
      <c r="F38" s="56"/>
      <c r="G38" s="1"/>
      <c r="H38" s="119"/>
      <c r="I38" s="2"/>
    </row>
    <row r="39" spans="1:9" x14ac:dyDescent="0.2">
      <c r="A39" s="2"/>
      <c r="B39" s="348"/>
      <c r="C39" s="349"/>
      <c r="D39" s="1"/>
      <c r="F39" s="349"/>
      <c r="G39" s="349"/>
      <c r="H39" s="119"/>
      <c r="I39" s="2"/>
    </row>
    <row r="40" spans="1:9" x14ac:dyDescent="0.2">
      <c r="A40" s="2"/>
      <c r="B40" s="348"/>
      <c r="C40" s="349"/>
      <c r="D40" s="1"/>
      <c r="F40" s="349"/>
      <c r="G40" s="349"/>
      <c r="H40" s="119"/>
      <c r="I40" s="2"/>
    </row>
    <row r="41" spans="1:9" x14ac:dyDescent="0.2">
      <c r="A41" s="2"/>
      <c r="B41" s="348"/>
      <c r="C41" s="349"/>
      <c r="D41" s="1"/>
      <c r="F41" s="349"/>
      <c r="G41" s="349"/>
      <c r="H41" s="119"/>
      <c r="I41" s="2"/>
    </row>
    <row r="42" spans="1:9" x14ac:dyDescent="0.2">
      <c r="A42" s="2"/>
      <c r="B42" s="120"/>
      <c r="C42" s="1"/>
      <c r="D42" s="1"/>
      <c r="G42" s="1"/>
      <c r="H42" s="119"/>
      <c r="I42" s="2"/>
    </row>
    <row r="43" spans="1:9" x14ac:dyDescent="0.2">
      <c r="A43" s="2"/>
      <c r="B43" s="348"/>
      <c r="C43" s="349"/>
      <c r="D43" s="1"/>
      <c r="F43" s="349"/>
      <c r="G43" s="349"/>
      <c r="H43" s="119"/>
      <c r="I43" s="2"/>
    </row>
    <row r="44" spans="1:9" x14ac:dyDescent="0.2">
      <c r="A44" s="2"/>
      <c r="B44" s="348"/>
      <c r="C44" s="349"/>
      <c r="D44" s="1"/>
      <c r="F44" s="349"/>
      <c r="G44" s="349"/>
      <c r="H44" s="119"/>
      <c r="I44" s="2"/>
    </row>
    <row r="45" spans="1:9" x14ac:dyDescent="0.2">
      <c r="A45" s="2"/>
      <c r="B45" s="353"/>
      <c r="C45" s="354"/>
      <c r="D45" s="1"/>
      <c r="F45" s="352" t="s">
        <v>128</v>
      </c>
      <c r="G45" s="352"/>
      <c r="H45" s="157"/>
      <c r="I45" s="2"/>
    </row>
    <row r="46" spans="1:9" x14ac:dyDescent="0.2">
      <c r="A46" s="2"/>
      <c r="B46" s="355" t="s">
        <v>110</v>
      </c>
      <c r="C46" s="356"/>
      <c r="D46" s="123"/>
      <c r="F46" s="357"/>
      <c r="G46" s="357"/>
      <c r="H46" s="119"/>
      <c r="I46" s="2"/>
    </row>
    <row r="47" spans="1:9" x14ac:dyDescent="0.2">
      <c r="A47" s="2"/>
      <c r="B47" s="348"/>
      <c r="C47" s="349"/>
      <c r="D47" s="1"/>
      <c r="F47" s="349"/>
      <c r="G47" s="349"/>
      <c r="H47" s="119"/>
      <c r="I47" s="2"/>
    </row>
    <row r="48" spans="1:9" x14ac:dyDescent="0.2">
      <c r="A48" s="2"/>
      <c r="B48" s="120"/>
      <c r="C48" s="1"/>
      <c r="D48" s="1"/>
      <c r="G48" s="1"/>
      <c r="H48" s="119"/>
      <c r="I48" s="2"/>
    </row>
    <row r="49" spans="1:9" x14ac:dyDescent="0.2">
      <c r="A49" s="2"/>
      <c r="B49" s="120"/>
      <c r="C49" s="1"/>
      <c r="D49" s="1"/>
      <c r="G49" s="1"/>
      <c r="H49" s="119"/>
      <c r="I49" s="2"/>
    </row>
    <row r="50" spans="1:9" x14ac:dyDescent="0.2">
      <c r="A50" s="2"/>
      <c r="B50" s="348"/>
      <c r="C50" s="349"/>
      <c r="D50" s="1"/>
      <c r="F50" s="349"/>
      <c r="G50" s="349"/>
      <c r="H50" s="119"/>
      <c r="I50" s="2"/>
    </row>
    <row r="51" spans="1:9" x14ac:dyDescent="0.2">
      <c r="A51" s="2"/>
      <c r="B51" s="348"/>
      <c r="C51" s="349"/>
      <c r="D51" s="1"/>
      <c r="F51" s="349"/>
      <c r="G51" s="349"/>
      <c r="H51" s="119"/>
      <c r="I51" s="2"/>
    </row>
    <row r="52" spans="1:9" x14ac:dyDescent="0.2">
      <c r="A52" s="2"/>
      <c r="B52" s="353"/>
      <c r="C52" s="354"/>
      <c r="D52" s="1"/>
      <c r="F52" s="352" t="s">
        <v>129</v>
      </c>
      <c r="G52" s="352"/>
      <c r="H52" s="157"/>
      <c r="I52" s="2"/>
    </row>
    <row r="53" spans="1:9" x14ac:dyDescent="0.2">
      <c r="A53" s="2"/>
      <c r="B53" s="355" t="s">
        <v>111</v>
      </c>
      <c r="C53" s="356"/>
      <c r="D53" s="123"/>
      <c r="F53" s="357"/>
      <c r="G53" s="357"/>
      <c r="H53" s="119"/>
      <c r="I53" s="2"/>
    </row>
    <row r="54" spans="1:9" x14ac:dyDescent="0.2">
      <c r="A54" s="2"/>
      <c r="B54" s="348"/>
      <c r="C54" s="349"/>
      <c r="D54" s="1"/>
      <c r="F54" s="349"/>
      <c r="G54" s="349"/>
      <c r="H54" s="119"/>
      <c r="I54" s="2"/>
    </row>
    <row r="55" spans="1:9" x14ac:dyDescent="0.2">
      <c r="A55" s="2"/>
      <c r="B55" s="120"/>
      <c r="C55" s="1"/>
      <c r="D55" s="1"/>
      <c r="G55" s="1"/>
      <c r="H55" s="119"/>
      <c r="I55" s="2"/>
    </row>
    <row r="56" spans="1:9" x14ac:dyDescent="0.2">
      <c r="A56" s="2"/>
      <c r="B56" s="120"/>
      <c r="C56" s="1"/>
      <c r="D56" s="1"/>
      <c r="G56" s="1"/>
      <c r="H56" s="119"/>
      <c r="I56" s="2"/>
    </row>
    <row r="57" spans="1:9" x14ac:dyDescent="0.2">
      <c r="A57" s="2"/>
      <c r="B57" s="348"/>
      <c r="C57" s="349"/>
      <c r="D57" s="1"/>
      <c r="F57" s="349"/>
      <c r="G57" s="349"/>
      <c r="H57" s="119"/>
      <c r="I57" s="2"/>
    </row>
    <row r="58" spans="1:9" x14ac:dyDescent="0.2">
      <c r="A58" s="2"/>
      <c r="B58" s="348"/>
      <c r="C58" s="349"/>
      <c r="D58" s="1"/>
      <c r="F58" s="349"/>
      <c r="G58" s="349"/>
      <c r="H58" s="119"/>
      <c r="I58" s="2"/>
    </row>
    <row r="59" spans="1:9" x14ac:dyDescent="0.2">
      <c r="A59" s="2"/>
      <c r="B59" s="353"/>
      <c r="C59" s="354"/>
      <c r="D59" s="1"/>
      <c r="F59" s="352" t="s">
        <v>191</v>
      </c>
      <c r="G59" s="352"/>
      <c r="H59" s="157"/>
      <c r="I59" s="2"/>
    </row>
    <row r="60" spans="1:9" x14ac:dyDescent="0.2">
      <c r="A60" s="2"/>
      <c r="B60" s="350" t="s">
        <v>97</v>
      </c>
      <c r="C60" s="351"/>
      <c r="D60" s="135"/>
      <c r="H60" s="39"/>
      <c r="I60" s="2"/>
    </row>
    <row r="61" spans="1:9" x14ac:dyDescent="0.2">
      <c r="A61" s="2"/>
      <c r="B61" s="121"/>
      <c r="C61" s="40"/>
      <c r="D61" s="40"/>
      <c r="E61" s="122"/>
      <c r="F61" s="122"/>
      <c r="G61" s="156"/>
      <c r="H61" s="41"/>
      <c r="I61" s="2"/>
    </row>
    <row r="62" spans="1:9" x14ac:dyDescent="0.2">
      <c r="A62" s="2"/>
      <c r="B62" s="2"/>
      <c r="C62" s="42"/>
      <c r="D62" s="42"/>
      <c r="E62" s="2"/>
      <c r="F62" s="2"/>
      <c r="G62" s="43"/>
      <c r="H62" s="43"/>
      <c r="I62" s="2"/>
    </row>
  </sheetData>
  <mergeCells count="36">
    <mergeCell ref="F43:G43"/>
    <mergeCell ref="F41:G41"/>
    <mergeCell ref="F40:G40"/>
    <mergeCell ref="F39:G39"/>
    <mergeCell ref="B2:G2"/>
    <mergeCell ref="B38:C38"/>
    <mergeCell ref="B39:C39"/>
    <mergeCell ref="B40:C40"/>
    <mergeCell ref="B41:C41"/>
    <mergeCell ref="C4:F4"/>
    <mergeCell ref="B52:C52"/>
    <mergeCell ref="F52:G52"/>
    <mergeCell ref="F53:G53"/>
    <mergeCell ref="F54:G54"/>
    <mergeCell ref="F44:G44"/>
    <mergeCell ref="F45:G45"/>
    <mergeCell ref="F46:G46"/>
    <mergeCell ref="F47:G47"/>
    <mergeCell ref="F50:G50"/>
    <mergeCell ref="F51:G51"/>
    <mergeCell ref="B44:C44"/>
    <mergeCell ref="B43:C43"/>
    <mergeCell ref="B60:C60"/>
    <mergeCell ref="F57:G57"/>
    <mergeCell ref="F58:G58"/>
    <mergeCell ref="F59:G59"/>
    <mergeCell ref="B57:C57"/>
    <mergeCell ref="B58:C58"/>
    <mergeCell ref="B59:C59"/>
    <mergeCell ref="B53:C53"/>
    <mergeCell ref="B54:C54"/>
    <mergeCell ref="B45:C45"/>
    <mergeCell ref="B46:C46"/>
    <mergeCell ref="B47:C47"/>
    <mergeCell ref="B50:C50"/>
    <mergeCell ref="B51:C51"/>
  </mergeCells>
  <pageMargins left="0.7" right="0.7" top="0.75" bottom="0.75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2"/>
  <sheetViews>
    <sheetView workbookViewId="0">
      <selection activeCell="E14" sqref="E14"/>
    </sheetView>
  </sheetViews>
  <sheetFormatPr defaultRowHeight="15" x14ac:dyDescent="0.2"/>
  <cols>
    <col min="1" max="1" width="1.77734375" style="1" customWidth="1"/>
    <col min="2" max="2" width="33.33203125" style="1" customWidth="1"/>
    <col min="3" max="3" width="11.5546875" style="1" customWidth="1"/>
    <col min="4" max="4" width="13.21875" style="21" customWidth="1"/>
    <col min="5" max="5" width="12.5546875" style="1" customWidth="1"/>
    <col min="6" max="6" width="3.6640625" style="325" customWidth="1"/>
    <col min="7" max="7" width="72.88671875" style="1" customWidth="1"/>
    <col min="8" max="9" width="12.5546875" style="1" customWidth="1"/>
    <col min="10" max="10" width="1.77734375" style="1" customWidth="1"/>
    <col min="11" max="16384" width="8.88671875" style="1"/>
  </cols>
  <sheetData>
    <row r="1" spans="1:10" ht="15.75" thickBot="1" x14ac:dyDescent="0.25">
      <c r="A1" s="2"/>
      <c r="B1" s="3"/>
      <c r="C1" s="4"/>
      <c r="D1" s="22"/>
      <c r="E1" s="5"/>
      <c r="F1" s="312"/>
      <c r="G1" s="6"/>
      <c r="H1" s="5"/>
      <c r="I1" s="5"/>
      <c r="J1" s="2"/>
    </row>
    <row r="2" spans="1:10" ht="20.25" thickBot="1" x14ac:dyDescent="0.25">
      <c r="A2" s="2"/>
      <c r="B2" s="363" t="s">
        <v>6</v>
      </c>
      <c r="C2" s="364"/>
      <c r="D2" s="364"/>
      <c r="E2" s="364"/>
      <c r="F2" s="364"/>
      <c r="G2" s="364"/>
      <c r="H2" s="364"/>
      <c r="I2" s="365"/>
      <c r="J2" s="2"/>
    </row>
    <row r="3" spans="1:10" ht="36" customHeight="1" x14ac:dyDescent="0.2">
      <c r="A3" s="2"/>
      <c r="B3" s="124" t="s">
        <v>28</v>
      </c>
      <c r="C3" s="118"/>
      <c r="D3" s="23"/>
      <c r="E3" s="361"/>
      <c r="F3" s="361"/>
      <c r="G3" s="361"/>
      <c r="H3" s="117"/>
      <c r="I3" s="117"/>
      <c r="J3" s="2"/>
    </row>
    <row r="4" spans="1:10" x14ac:dyDescent="0.2">
      <c r="A4" s="2"/>
      <c r="B4" s="131" t="s">
        <v>186</v>
      </c>
      <c r="C4" s="18"/>
      <c r="D4" s="22"/>
      <c r="E4" s="361"/>
      <c r="F4" s="361"/>
      <c r="G4" s="361"/>
      <c r="H4" s="117"/>
      <c r="I4" s="117"/>
      <c r="J4" s="2"/>
    </row>
    <row r="5" spans="1:10" x14ac:dyDescent="0.2">
      <c r="A5" s="2"/>
      <c r="B5" s="20"/>
      <c r="C5" s="18"/>
      <c r="D5" s="22"/>
      <c r="E5" s="361"/>
      <c r="F5" s="361"/>
      <c r="G5" s="361"/>
      <c r="H5" s="117"/>
      <c r="I5" s="117"/>
      <c r="J5" s="2"/>
    </row>
    <row r="6" spans="1:10" ht="15.75" thickBot="1" x14ac:dyDescent="0.25">
      <c r="A6" s="2"/>
      <c r="B6" s="3"/>
      <c r="C6" s="8"/>
      <c r="D6" s="22"/>
      <c r="E6" s="362"/>
      <c r="F6" s="362"/>
      <c r="G6" s="362"/>
      <c r="H6" s="117"/>
      <c r="I6" s="117"/>
      <c r="J6" s="2"/>
    </row>
    <row r="7" spans="1:10" ht="30.75" thickBot="1" x14ac:dyDescent="0.25">
      <c r="A7" s="2"/>
      <c r="B7" s="15" t="s">
        <v>1</v>
      </c>
      <c r="C7" s="129" t="s">
        <v>0</v>
      </c>
      <c r="D7" s="9" t="s">
        <v>187</v>
      </c>
      <c r="E7" s="16" t="s">
        <v>188</v>
      </c>
      <c r="F7" s="311" t="s">
        <v>305</v>
      </c>
      <c r="G7" s="10" t="s">
        <v>25</v>
      </c>
      <c r="H7" s="142" t="s">
        <v>189</v>
      </c>
      <c r="I7" s="142" t="s">
        <v>190</v>
      </c>
      <c r="J7" s="2"/>
    </row>
    <row r="8" spans="1:10" x14ac:dyDescent="0.2">
      <c r="A8" s="2"/>
      <c r="B8" s="92" t="s">
        <v>13</v>
      </c>
      <c r="C8" s="93">
        <v>200</v>
      </c>
      <c r="D8" s="94">
        <v>7074858</v>
      </c>
      <c r="E8" s="126">
        <v>7074858</v>
      </c>
      <c r="F8" s="313"/>
      <c r="G8" s="90" t="s">
        <v>199</v>
      </c>
      <c r="H8" s="143">
        <v>6571782</v>
      </c>
      <c r="I8" s="143">
        <v>6571782</v>
      </c>
      <c r="J8" s="2"/>
    </row>
    <row r="9" spans="1:10" x14ac:dyDescent="0.2">
      <c r="A9" s="2"/>
      <c r="B9" s="92" t="s">
        <v>14</v>
      </c>
      <c r="C9" s="95">
        <v>200</v>
      </c>
      <c r="D9" s="96">
        <v>0</v>
      </c>
      <c r="E9" s="130">
        <v>0</v>
      </c>
      <c r="F9" s="314"/>
      <c r="G9" s="97"/>
      <c r="H9" s="147">
        <v>0</v>
      </c>
      <c r="I9" s="147">
        <v>0</v>
      </c>
      <c r="J9" s="2"/>
    </row>
    <row r="10" spans="1:10" x14ac:dyDescent="0.2">
      <c r="A10" s="2"/>
      <c r="B10" s="92"/>
      <c r="C10" s="95"/>
      <c r="D10" s="96"/>
      <c r="E10" s="130"/>
      <c r="F10" s="314"/>
      <c r="G10" s="97"/>
      <c r="H10" s="147"/>
      <c r="I10" s="147"/>
      <c r="J10" s="2"/>
    </row>
    <row r="11" spans="1:10" ht="16.5" customHeight="1" thickBot="1" x14ac:dyDescent="0.25">
      <c r="A11" s="2"/>
      <c r="B11" s="366" t="s">
        <v>146</v>
      </c>
      <c r="C11" s="367"/>
      <c r="D11" s="115">
        <f>SUM(D8:D10)</f>
        <v>7074858</v>
      </c>
      <c r="E11" s="115">
        <f>SUM(E8:E10)</f>
        <v>7074858</v>
      </c>
      <c r="F11" s="315"/>
      <c r="G11" s="98"/>
      <c r="H11" s="148">
        <f>SUM(H8:H10)</f>
        <v>6571782</v>
      </c>
      <c r="I11" s="148">
        <f>SUM(I8:I10)</f>
        <v>6571782</v>
      </c>
      <c r="J11" s="2"/>
    </row>
    <row r="12" spans="1:10" ht="15.75" thickBot="1" x14ac:dyDescent="0.25">
      <c r="A12" s="2"/>
      <c r="B12" s="11"/>
      <c r="C12" s="12"/>
      <c r="D12" s="24"/>
      <c r="E12" s="13"/>
      <c r="F12" s="316"/>
      <c r="G12" s="14"/>
      <c r="H12" s="13"/>
      <c r="I12" s="13"/>
      <c r="J12" s="2"/>
    </row>
    <row r="13" spans="1:10" ht="30.75" thickBot="1" x14ac:dyDescent="0.25">
      <c r="A13" s="2"/>
      <c r="B13" s="15" t="s">
        <v>16</v>
      </c>
      <c r="C13" s="129" t="s">
        <v>0</v>
      </c>
      <c r="D13" s="9" t="s">
        <v>187</v>
      </c>
      <c r="E13" s="16" t="s">
        <v>188</v>
      </c>
      <c r="F13" s="311"/>
      <c r="G13" s="10" t="s">
        <v>25</v>
      </c>
      <c r="H13" s="142" t="s">
        <v>189</v>
      </c>
      <c r="I13" s="142" t="s">
        <v>190</v>
      </c>
      <c r="J13" s="2"/>
    </row>
    <row r="14" spans="1:10" x14ac:dyDescent="0.2">
      <c r="A14" s="2"/>
      <c r="B14" s="88" t="s">
        <v>17</v>
      </c>
      <c r="C14" s="93">
        <v>200</v>
      </c>
      <c r="D14" s="99">
        <v>1729537</v>
      </c>
      <c r="E14" s="307">
        <v>1775430</v>
      </c>
      <c r="F14" s="317">
        <v>2</v>
      </c>
      <c r="G14" s="306" t="s">
        <v>299</v>
      </c>
      <c r="H14" s="149">
        <v>1916075</v>
      </c>
      <c r="I14" s="149">
        <v>1916075</v>
      </c>
      <c r="J14" s="2"/>
    </row>
    <row r="15" spans="1:10" x14ac:dyDescent="0.2">
      <c r="A15" s="2"/>
      <c r="B15" s="86" t="s">
        <v>3</v>
      </c>
      <c r="C15" s="95">
        <v>200</v>
      </c>
      <c r="D15" s="100">
        <v>42240</v>
      </c>
      <c r="E15" s="158">
        <v>42240</v>
      </c>
      <c r="F15" s="318"/>
      <c r="G15" s="292"/>
      <c r="H15" s="150">
        <v>34000</v>
      </c>
      <c r="I15" s="150">
        <v>42240</v>
      </c>
      <c r="J15" s="2"/>
    </row>
    <row r="16" spans="1:10" x14ac:dyDescent="0.2">
      <c r="A16" s="2"/>
      <c r="B16" s="86" t="s">
        <v>300</v>
      </c>
      <c r="C16" s="95">
        <v>200</v>
      </c>
      <c r="D16" s="100">
        <v>0</v>
      </c>
      <c r="E16" s="308">
        <v>129649</v>
      </c>
      <c r="F16" s="318">
        <v>2</v>
      </c>
      <c r="G16" s="309" t="s">
        <v>299</v>
      </c>
      <c r="H16" s="150">
        <v>25810</v>
      </c>
      <c r="I16" s="150">
        <v>0</v>
      </c>
      <c r="J16" s="2"/>
    </row>
    <row r="17" spans="1:10" x14ac:dyDescent="0.2">
      <c r="A17" s="2"/>
      <c r="B17" s="86" t="s">
        <v>150</v>
      </c>
      <c r="C17" s="95">
        <v>200</v>
      </c>
      <c r="D17" s="100">
        <v>66521</v>
      </c>
      <c r="E17" s="158">
        <v>66521</v>
      </c>
      <c r="F17" s="318"/>
      <c r="G17" s="292"/>
      <c r="H17" s="150">
        <v>72935</v>
      </c>
      <c r="I17" s="150">
        <v>72935</v>
      </c>
      <c r="J17" s="2"/>
    </row>
    <row r="18" spans="1:10" x14ac:dyDescent="0.2">
      <c r="A18" s="2"/>
      <c r="B18" s="86" t="s">
        <v>15</v>
      </c>
      <c r="C18" s="95">
        <v>200</v>
      </c>
      <c r="D18" s="100">
        <v>198720</v>
      </c>
      <c r="E18" s="158">
        <v>198720</v>
      </c>
      <c r="F18" s="318"/>
      <c r="G18" s="292"/>
      <c r="H18" s="150">
        <v>179270</v>
      </c>
      <c r="I18" s="150">
        <v>179270</v>
      </c>
      <c r="J18" s="2"/>
    </row>
    <row r="19" spans="1:10" x14ac:dyDescent="0.2">
      <c r="A19" s="2"/>
      <c r="B19" s="86" t="s">
        <v>157</v>
      </c>
      <c r="C19" s="95">
        <v>200</v>
      </c>
      <c r="D19" s="100">
        <v>52440</v>
      </c>
      <c r="E19" s="308">
        <v>55476</v>
      </c>
      <c r="F19" s="318">
        <v>2</v>
      </c>
      <c r="G19" s="309" t="s">
        <v>299</v>
      </c>
      <c r="H19" s="150">
        <v>27550</v>
      </c>
      <c r="I19" s="150">
        <v>52440</v>
      </c>
      <c r="J19" s="2"/>
    </row>
    <row r="20" spans="1:10" x14ac:dyDescent="0.2">
      <c r="A20" s="2"/>
      <c r="B20" s="86" t="s">
        <v>139</v>
      </c>
      <c r="C20" s="95">
        <v>200</v>
      </c>
      <c r="D20" s="100"/>
      <c r="E20" s="158"/>
      <c r="F20" s="318"/>
      <c r="G20" s="292" t="s">
        <v>259</v>
      </c>
      <c r="H20" s="150">
        <v>0</v>
      </c>
      <c r="I20" s="150">
        <v>0</v>
      </c>
      <c r="J20" s="2"/>
    </row>
    <row r="21" spans="1:10" x14ac:dyDescent="0.2">
      <c r="A21" s="2"/>
      <c r="B21" s="86" t="s">
        <v>176</v>
      </c>
      <c r="C21" s="95">
        <v>200</v>
      </c>
      <c r="D21" s="100">
        <v>13837</v>
      </c>
      <c r="E21" s="158">
        <v>13837</v>
      </c>
      <c r="F21" s="318"/>
      <c r="G21" s="292"/>
      <c r="H21" s="150">
        <v>15700</v>
      </c>
      <c r="I21" s="150">
        <v>31590</v>
      </c>
      <c r="J21" s="2"/>
    </row>
    <row r="22" spans="1:10" x14ac:dyDescent="0.2">
      <c r="A22" s="2"/>
      <c r="B22" s="86" t="s">
        <v>177</v>
      </c>
      <c r="C22" s="95">
        <v>200</v>
      </c>
      <c r="D22" s="100">
        <v>3552</v>
      </c>
      <c r="E22" s="158">
        <v>3552</v>
      </c>
      <c r="F22" s="318"/>
      <c r="G22" s="292"/>
      <c r="H22" s="150">
        <v>4409</v>
      </c>
      <c r="I22" s="150">
        <v>4409</v>
      </c>
      <c r="J22" s="2"/>
    </row>
    <row r="23" spans="1:10" x14ac:dyDescent="0.2">
      <c r="A23" s="2"/>
      <c r="B23" s="86" t="s">
        <v>175</v>
      </c>
      <c r="C23" s="95">
        <v>200</v>
      </c>
      <c r="D23" s="100">
        <v>0</v>
      </c>
      <c r="E23" s="158">
        <v>0</v>
      </c>
      <c r="F23" s="318"/>
      <c r="G23" s="292"/>
      <c r="H23" s="150">
        <v>214313</v>
      </c>
      <c r="I23" s="150">
        <v>216174</v>
      </c>
      <c r="J23" s="2"/>
    </row>
    <row r="24" spans="1:10" ht="28.5" x14ac:dyDescent="0.2">
      <c r="A24" s="2"/>
      <c r="B24" s="86" t="s">
        <v>184</v>
      </c>
      <c r="C24" s="95">
        <v>200</v>
      </c>
      <c r="D24" s="100">
        <v>253520</v>
      </c>
      <c r="E24" s="158">
        <v>253520</v>
      </c>
      <c r="F24" s="318"/>
      <c r="G24" s="292"/>
      <c r="H24" s="150"/>
      <c r="I24" s="150">
        <v>100628</v>
      </c>
      <c r="J24" s="2"/>
    </row>
    <row r="25" spans="1:10" x14ac:dyDescent="0.2">
      <c r="A25" s="2"/>
      <c r="B25" s="86" t="s">
        <v>181</v>
      </c>
      <c r="C25" s="101">
        <v>200</v>
      </c>
      <c r="D25" s="100">
        <v>3814</v>
      </c>
      <c r="E25" s="158">
        <v>3814</v>
      </c>
      <c r="F25" s="318"/>
      <c r="G25" s="292"/>
      <c r="H25" s="150"/>
      <c r="I25" s="150">
        <v>3814</v>
      </c>
      <c r="J25" s="2"/>
    </row>
    <row r="26" spans="1:10" x14ac:dyDescent="0.2">
      <c r="A26" s="2"/>
      <c r="B26" s="127"/>
      <c r="C26" s="87"/>
      <c r="D26" s="159"/>
      <c r="E26" s="158"/>
      <c r="F26" s="318"/>
      <c r="G26" s="128"/>
      <c r="H26" s="150"/>
      <c r="I26" s="150"/>
      <c r="J26" s="2"/>
    </row>
    <row r="27" spans="1:10" ht="16.5" customHeight="1" thickBot="1" x14ac:dyDescent="0.25">
      <c r="A27" s="2"/>
      <c r="B27" s="366" t="s">
        <v>146</v>
      </c>
      <c r="C27" s="367"/>
      <c r="D27" s="115">
        <f>SUM(D14:D26)</f>
        <v>2364181</v>
      </c>
      <c r="E27" s="115">
        <f>SUM(E14:E26)</f>
        <v>2542759</v>
      </c>
      <c r="F27" s="315"/>
      <c r="G27" s="132"/>
      <c r="H27" s="148">
        <f>SUM(H14:H26)</f>
        <v>2490062</v>
      </c>
      <c r="I27" s="148">
        <f>SUM(I14:I26)</f>
        <v>2619575</v>
      </c>
      <c r="J27" s="2"/>
    </row>
    <row r="28" spans="1:10" ht="15.75" thickBot="1" x14ac:dyDescent="0.25">
      <c r="A28" s="2"/>
      <c r="B28" s="11"/>
      <c r="C28" s="12"/>
      <c r="D28" s="24"/>
      <c r="E28" s="13"/>
      <c r="F28" s="316"/>
      <c r="G28" s="14"/>
      <c r="H28" s="13"/>
      <c r="I28" s="13"/>
      <c r="J28" s="2"/>
    </row>
    <row r="29" spans="1:10" ht="30.75" thickBot="1" x14ac:dyDescent="0.25">
      <c r="A29" s="2"/>
      <c r="B29" s="15" t="s">
        <v>119</v>
      </c>
      <c r="C29" s="129" t="s">
        <v>0</v>
      </c>
      <c r="D29" s="9" t="s">
        <v>187</v>
      </c>
      <c r="E29" s="16" t="s">
        <v>188</v>
      </c>
      <c r="F29" s="311"/>
      <c r="G29" s="10" t="s">
        <v>25</v>
      </c>
      <c r="H29" s="142" t="s">
        <v>189</v>
      </c>
      <c r="I29" s="142" t="s">
        <v>190</v>
      </c>
      <c r="J29" s="2"/>
    </row>
    <row r="30" spans="1:10" x14ac:dyDescent="0.2">
      <c r="A30" s="2"/>
      <c r="B30" s="88" t="s">
        <v>18</v>
      </c>
      <c r="C30" s="93">
        <v>201</v>
      </c>
      <c r="D30" s="162">
        <v>180472</v>
      </c>
      <c r="E30" s="163">
        <v>180472</v>
      </c>
      <c r="F30" s="313"/>
      <c r="G30" s="112"/>
      <c r="H30" s="143">
        <v>101200</v>
      </c>
      <c r="I30" s="143">
        <v>147100</v>
      </c>
      <c r="J30" s="2"/>
    </row>
    <row r="31" spans="1:10" x14ac:dyDescent="0.2">
      <c r="A31" s="2"/>
      <c r="B31" s="102" t="s">
        <v>124</v>
      </c>
      <c r="C31" s="95">
        <v>201</v>
      </c>
      <c r="D31" s="164"/>
      <c r="E31" s="165"/>
      <c r="F31" s="319"/>
      <c r="G31" s="91" t="s">
        <v>258</v>
      </c>
      <c r="H31" s="144">
        <v>0</v>
      </c>
      <c r="I31" s="144">
        <v>0</v>
      </c>
      <c r="J31" s="2"/>
    </row>
    <row r="32" spans="1:10" x14ac:dyDescent="0.2">
      <c r="A32" s="2"/>
      <c r="B32" s="86" t="s">
        <v>138</v>
      </c>
      <c r="C32" s="95">
        <v>199</v>
      </c>
      <c r="D32" s="104">
        <v>12920</v>
      </c>
      <c r="E32" s="165">
        <v>12920</v>
      </c>
      <c r="F32" s="319"/>
      <c r="G32" s="113"/>
      <c r="H32" s="144">
        <v>0</v>
      </c>
      <c r="I32" s="144">
        <v>42806</v>
      </c>
      <c r="J32" s="2"/>
    </row>
    <row r="33" spans="1:10" x14ac:dyDescent="0.2">
      <c r="A33" s="2"/>
      <c r="B33" s="86"/>
      <c r="C33" s="103"/>
      <c r="D33" s="104"/>
      <c r="E33" s="166"/>
      <c r="F33" s="314"/>
      <c r="G33" s="97"/>
      <c r="H33" s="147"/>
      <c r="I33" s="147"/>
      <c r="J33" s="2"/>
    </row>
    <row r="34" spans="1:10" ht="16.5" customHeight="1" thickBot="1" x14ac:dyDescent="0.25">
      <c r="A34" s="2"/>
      <c r="B34" s="366" t="s">
        <v>146</v>
      </c>
      <c r="C34" s="367"/>
      <c r="D34" s="115">
        <f>SUM(D30:D33)</f>
        <v>193392</v>
      </c>
      <c r="E34" s="115">
        <f>SUM(E30:E33)</f>
        <v>193392</v>
      </c>
      <c r="F34" s="315"/>
      <c r="G34" s="132"/>
      <c r="H34" s="148">
        <f>SUM(H30:H33)</f>
        <v>101200</v>
      </c>
      <c r="I34" s="148">
        <f>SUM(I30:I33)</f>
        <v>189906</v>
      </c>
      <c r="J34" s="2"/>
    </row>
    <row r="35" spans="1:10" ht="15.75" thickBot="1" x14ac:dyDescent="0.25">
      <c r="A35" s="2"/>
      <c r="B35" s="11"/>
      <c r="C35" s="12"/>
      <c r="D35" s="24"/>
      <c r="E35" s="13"/>
      <c r="F35" s="316"/>
      <c r="G35" s="14"/>
      <c r="H35" s="13"/>
      <c r="I35" s="13"/>
      <c r="J35" s="2"/>
    </row>
    <row r="36" spans="1:10" ht="30.75" thickBot="1" x14ac:dyDescent="0.25">
      <c r="A36" s="2"/>
      <c r="B36" s="19" t="s">
        <v>19</v>
      </c>
      <c r="C36" s="129" t="s">
        <v>0</v>
      </c>
      <c r="D36" s="9" t="s">
        <v>187</v>
      </c>
      <c r="E36" s="16" t="s">
        <v>188</v>
      </c>
      <c r="F36" s="311"/>
      <c r="G36" s="10" t="s">
        <v>25</v>
      </c>
      <c r="H36" s="142" t="s">
        <v>189</v>
      </c>
      <c r="I36" s="142" t="s">
        <v>190</v>
      </c>
      <c r="J36" s="2"/>
    </row>
    <row r="37" spans="1:10" x14ac:dyDescent="0.2">
      <c r="A37" s="2"/>
      <c r="B37" s="88" t="s">
        <v>21</v>
      </c>
      <c r="C37" s="93" t="s">
        <v>26</v>
      </c>
      <c r="D37" s="99">
        <v>23800</v>
      </c>
      <c r="E37" s="163">
        <v>23800</v>
      </c>
      <c r="F37" s="313"/>
      <c r="G37" s="90" t="s">
        <v>239</v>
      </c>
      <c r="H37" s="143">
        <v>23800</v>
      </c>
      <c r="I37" s="143">
        <v>23800</v>
      </c>
      <c r="J37" s="2"/>
    </row>
    <row r="38" spans="1:10" x14ac:dyDescent="0.2">
      <c r="A38" s="2"/>
      <c r="B38" s="102" t="s">
        <v>170</v>
      </c>
      <c r="C38" s="95"/>
      <c r="D38" s="138"/>
      <c r="E38" s="165"/>
      <c r="F38" s="319"/>
      <c r="G38" s="91"/>
      <c r="H38" s="144"/>
      <c r="I38" s="144"/>
      <c r="J38" s="2"/>
    </row>
    <row r="39" spans="1:10" x14ac:dyDescent="0.2">
      <c r="A39" s="2"/>
      <c r="B39" s="102" t="s">
        <v>200</v>
      </c>
      <c r="C39" s="95">
        <v>516</v>
      </c>
      <c r="D39" s="138">
        <v>2700</v>
      </c>
      <c r="E39" s="165">
        <v>2700</v>
      </c>
      <c r="F39" s="319"/>
      <c r="G39" s="91" t="s">
        <v>240</v>
      </c>
      <c r="H39" s="144"/>
      <c r="I39" s="144"/>
      <c r="J39" s="2"/>
    </row>
    <row r="40" spans="1:10" x14ac:dyDescent="0.2">
      <c r="A40" s="2"/>
      <c r="B40" s="102" t="s">
        <v>201</v>
      </c>
      <c r="C40" s="95"/>
      <c r="D40" s="138"/>
      <c r="E40" s="165"/>
      <c r="F40" s="319"/>
      <c r="G40" s="91"/>
      <c r="H40" s="144"/>
      <c r="I40" s="144"/>
      <c r="J40" s="2"/>
    </row>
    <row r="41" spans="1:10" x14ac:dyDescent="0.2">
      <c r="A41" s="2"/>
      <c r="B41" s="102" t="s">
        <v>202</v>
      </c>
      <c r="C41" s="95">
        <v>516</v>
      </c>
      <c r="D41" s="138">
        <v>15000</v>
      </c>
      <c r="E41" s="165">
        <v>15000</v>
      </c>
      <c r="F41" s="319"/>
      <c r="G41" s="91" t="s">
        <v>241</v>
      </c>
      <c r="H41" s="144"/>
      <c r="I41" s="144"/>
      <c r="J41" s="2"/>
    </row>
    <row r="42" spans="1:10" x14ac:dyDescent="0.2">
      <c r="A42" s="2"/>
      <c r="B42" s="102"/>
      <c r="C42" s="95"/>
      <c r="D42" s="138"/>
      <c r="E42" s="165"/>
      <c r="F42" s="319"/>
      <c r="G42" s="91"/>
      <c r="H42" s="144"/>
      <c r="I42" s="144"/>
      <c r="J42" s="2"/>
    </row>
    <row r="43" spans="1:10" ht="16.5" customHeight="1" thickBot="1" x14ac:dyDescent="0.25">
      <c r="A43" s="2"/>
      <c r="B43" s="366" t="s">
        <v>146</v>
      </c>
      <c r="C43" s="367"/>
      <c r="D43" s="115">
        <f>SUM(D37:D42)</f>
        <v>41500</v>
      </c>
      <c r="E43" s="115">
        <f>SUM(E37:E42)</f>
        <v>41500</v>
      </c>
      <c r="F43" s="315"/>
      <c r="G43" s="133"/>
      <c r="H43" s="151">
        <f>SUM(H37:H42)</f>
        <v>23800</v>
      </c>
      <c r="I43" s="151">
        <f>SUM(I37:I42)</f>
        <v>23800</v>
      </c>
      <c r="J43" s="2"/>
    </row>
    <row r="44" spans="1:10" ht="15.75" thickBot="1" x14ac:dyDescent="0.25">
      <c r="A44" s="2"/>
      <c r="B44" s="11"/>
      <c r="C44" s="12"/>
      <c r="D44" s="24"/>
      <c r="E44" s="13"/>
      <c r="F44" s="316"/>
      <c r="G44" s="14"/>
      <c r="H44" s="13"/>
      <c r="I44" s="13"/>
      <c r="J44" s="2"/>
    </row>
    <row r="45" spans="1:10" ht="30.75" thickBot="1" x14ac:dyDescent="0.25">
      <c r="A45" s="2"/>
      <c r="B45" s="19" t="s">
        <v>20</v>
      </c>
      <c r="C45" s="129" t="s">
        <v>0</v>
      </c>
      <c r="D45" s="9" t="s">
        <v>187</v>
      </c>
      <c r="E45" s="16" t="s">
        <v>188</v>
      </c>
      <c r="F45" s="311"/>
      <c r="G45" s="10" t="s">
        <v>25</v>
      </c>
      <c r="H45" s="142" t="s">
        <v>189</v>
      </c>
      <c r="I45" s="142" t="s">
        <v>190</v>
      </c>
      <c r="J45" s="2"/>
    </row>
    <row r="46" spans="1:10" x14ac:dyDescent="0.2">
      <c r="A46" s="2"/>
      <c r="B46" s="88" t="s">
        <v>5</v>
      </c>
      <c r="C46" s="93">
        <v>550</v>
      </c>
      <c r="D46" s="99">
        <v>3000</v>
      </c>
      <c r="E46" s="163">
        <v>3000</v>
      </c>
      <c r="F46" s="313"/>
      <c r="G46" s="290" t="s">
        <v>242</v>
      </c>
      <c r="H46" s="143">
        <v>5250</v>
      </c>
      <c r="I46" s="143">
        <v>5250</v>
      </c>
      <c r="J46" s="2"/>
    </row>
    <row r="47" spans="1:10" x14ac:dyDescent="0.2">
      <c r="A47" s="2"/>
      <c r="B47" s="86" t="s">
        <v>22</v>
      </c>
      <c r="C47" s="103">
        <v>609</v>
      </c>
      <c r="D47" s="100">
        <v>55000</v>
      </c>
      <c r="E47" s="166">
        <v>55000</v>
      </c>
      <c r="F47" s="314"/>
      <c r="G47" s="291" t="s">
        <v>245</v>
      </c>
      <c r="H47" s="154">
        <v>50000</v>
      </c>
      <c r="I47" s="154">
        <v>50000</v>
      </c>
      <c r="J47" s="2"/>
    </row>
    <row r="48" spans="1:10" x14ac:dyDescent="0.2">
      <c r="A48" s="2"/>
      <c r="B48" s="86" t="s">
        <v>23</v>
      </c>
      <c r="C48" s="103">
        <v>640</v>
      </c>
      <c r="D48" s="104">
        <v>20000</v>
      </c>
      <c r="E48" s="166">
        <v>20000</v>
      </c>
      <c r="F48" s="314"/>
      <c r="G48" s="292" t="s">
        <v>243</v>
      </c>
      <c r="H48" s="147">
        <v>20000</v>
      </c>
      <c r="I48" s="147">
        <v>20000</v>
      </c>
      <c r="J48" s="2"/>
    </row>
    <row r="49" spans="1:10" x14ac:dyDescent="0.2">
      <c r="A49" s="2"/>
      <c r="B49" s="86" t="s">
        <v>24</v>
      </c>
      <c r="C49" s="103" t="s">
        <v>27</v>
      </c>
      <c r="D49" s="104">
        <v>60000</v>
      </c>
      <c r="E49" s="166">
        <v>60000</v>
      </c>
      <c r="F49" s="314"/>
      <c r="G49" s="292" t="s">
        <v>244</v>
      </c>
      <c r="H49" s="147">
        <v>60000</v>
      </c>
      <c r="I49" s="147">
        <v>60000</v>
      </c>
      <c r="J49" s="2"/>
    </row>
    <row r="50" spans="1:10" x14ac:dyDescent="0.2">
      <c r="A50" s="2"/>
      <c r="B50" s="86" t="s">
        <v>158</v>
      </c>
      <c r="C50" s="103">
        <v>516</v>
      </c>
      <c r="D50" s="167">
        <v>10000</v>
      </c>
      <c r="E50" s="310">
        <v>35000</v>
      </c>
      <c r="F50" s="314">
        <v>2</v>
      </c>
      <c r="G50" s="292" t="s">
        <v>301</v>
      </c>
      <c r="H50" s="147">
        <v>10000</v>
      </c>
      <c r="I50" s="147">
        <v>51950</v>
      </c>
      <c r="J50" s="2"/>
    </row>
    <row r="51" spans="1:10" x14ac:dyDescent="0.2">
      <c r="A51" s="2"/>
      <c r="B51" s="86"/>
      <c r="C51" s="103"/>
      <c r="D51" s="104"/>
      <c r="E51" s="166"/>
      <c r="F51" s="314"/>
      <c r="G51" s="111"/>
      <c r="H51" s="147"/>
      <c r="I51" s="147"/>
      <c r="J51" s="2"/>
    </row>
    <row r="52" spans="1:10" ht="16.5" customHeight="1" thickBot="1" x14ac:dyDescent="0.25">
      <c r="A52" s="2"/>
      <c r="B52" s="366" t="s">
        <v>146</v>
      </c>
      <c r="C52" s="367"/>
      <c r="D52" s="115">
        <f>SUM(D46:D51)</f>
        <v>148000</v>
      </c>
      <c r="E52" s="115">
        <f>SUM(E46:E51)</f>
        <v>173000</v>
      </c>
      <c r="F52" s="315"/>
      <c r="G52" s="134"/>
      <c r="H52" s="152">
        <f>SUM(H46:H51)</f>
        <v>145250</v>
      </c>
      <c r="I52" s="152">
        <f>SUM(I46:I51)</f>
        <v>187200</v>
      </c>
      <c r="J52" s="2"/>
    </row>
    <row r="53" spans="1:10" ht="16.5" customHeight="1" thickBot="1" x14ac:dyDescent="0.25">
      <c r="A53" s="2"/>
      <c r="B53" s="57"/>
      <c r="C53" s="58"/>
      <c r="D53" s="59"/>
      <c r="E53" s="60"/>
      <c r="F53" s="320"/>
      <c r="G53" s="61"/>
      <c r="H53" s="60"/>
      <c r="I53" s="60"/>
      <c r="J53" s="2"/>
    </row>
    <row r="54" spans="1:10" ht="30.75" thickBot="1" x14ac:dyDescent="0.25">
      <c r="A54" s="2"/>
      <c r="B54" s="19" t="s">
        <v>120</v>
      </c>
      <c r="C54" s="129" t="s">
        <v>0</v>
      </c>
      <c r="D54" s="9" t="s">
        <v>187</v>
      </c>
      <c r="E54" s="16" t="s">
        <v>188</v>
      </c>
      <c r="F54" s="311"/>
      <c r="G54" s="10" t="s">
        <v>25</v>
      </c>
      <c r="H54" s="145" t="s">
        <v>189</v>
      </c>
      <c r="I54" s="146" t="s">
        <v>190</v>
      </c>
      <c r="J54" s="2"/>
    </row>
    <row r="55" spans="1:10" x14ac:dyDescent="0.2">
      <c r="A55" s="2"/>
      <c r="B55" s="82" t="s">
        <v>96</v>
      </c>
      <c r="C55" s="83">
        <v>200</v>
      </c>
      <c r="D55" s="105">
        <v>32145</v>
      </c>
      <c r="E55" s="160">
        <v>32145</v>
      </c>
      <c r="F55" s="321"/>
      <c r="G55" s="293" t="s">
        <v>246</v>
      </c>
      <c r="H55" s="144">
        <v>30117</v>
      </c>
      <c r="I55" s="144">
        <v>86686</v>
      </c>
      <c r="J55" s="2"/>
    </row>
    <row r="56" spans="1:10" ht="16.5" customHeight="1" x14ac:dyDescent="0.2">
      <c r="A56" s="2"/>
      <c r="B56" s="82" t="s">
        <v>137</v>
      </c>
      <c r="C56" s="83"/>
      <c r="D56" s="105"/>
      <c r="E56" s="160"/>
      <c r="F56" s="321"/>
      <c r="G56" s="293"/>
      <c r="H56" s="144"/>
      <c r="I56" s="144"/>
      <c r="J56" s="2"/>
    </row>
    <row r="57" spans="1:10" x14ac:dyDescent="0.2">
      <c r="A57" s="2"/>
      <c r="B57" s="82" t="s">
        <v>121</v>
      </c>
      <c r="C57" s="83"/>
      <c r="D57" s="161"/>
      <c r="E57" s="160"/>
      <c r="F57" s="321"/>
      <c r="G57" s="293"/>
      <c r="H57" s="144"/>
      <c r="I57" s="144"/>
      <c r="J57" s="2"/>
    </row>
    <row r="58" spans="1:10" x14ac:dyDescent="0.2">
      <c r="A58" s="2"/>
      <c r="B58" s="82"/>
      <c r="C58" s="83"/>
      <c r="D58" s="105"/>
      <c r="E58" s="160"/>
      <c r="F58" s="321"/>
      <c r="G58" s="84"/>
      <c r="H58" s="144"/>
      <c r="I58" s="144"/>
      <c r="J58" s="2"/>
    </row>
    <row r="59" spans="1:10" ht="15.75" thickBot="1" x14ac:dyDescent="0.25">
      <c r="A59" s="2"/>
      <c r="B59" s="366" t="s">
        <v>146</v>
      </c>
      <c r="C59" s="367"/>
      <c r="D59" s="115">
        <f>SUM(D55:D58)</f>
        <v>32145</v>
      </c>
      <c r="E59" s="115">
        <f>SUM(E55:E58)</f>
        <v>32145</v>
      </c>
      <c r="F59" s="322"/>
      <c r="G59" s="133"/>
      <c r="H59" s="151">
        <f>SUM(H55:H58)</f>
        <v>30117</v>
      </c>
      <c r="I59" s="151">
        <f>SUM(I55:I58)</f>
        <v>86686</v>
      </c>
      <c r="J59" s="2"/>
    </row>
    <row r="60" spans="1:10" ht="15.75" thickBot="1" x14ac:dyDescent="0.25">
      <c r="A60" s="2"/>
      <c r="B60" s="85"/>
      <c r="C60" s="58"/>
      <c r="D60" s="59"/>
      <c r="E60" s="106"/>
      <c r="F60" s="323"/>
      <c r="G60" s="14"/>
      <c r="H60" s="106"/>
      <c r="I60" s="106"/>
      <c r="J60" s="2"/>
    </row>
    <row r="61" spans="1:10" ht="15.75" thickBot="1" x14ac:dyDescent="0.25">
      <c r="A61" s="2"/>
      <c r="B61" s="368" t="s">
        <v>155</v>
      </c>
      <c r="C61" s="369"/>
      <c r="D61" s="125">
        <f>D11+D27+D34+D43+D52+D59</f>
        <v>9854076</v>
      </c>
      <c r="E61" s="125">
        <f>E11+E27+E34+E43+E52+E59</f>
        <v>10057654</v>
      </c>
      <c r="F61" s="326"/>
      <c r="G61" s="14"/>
      <c r="H61" s="153">
        <f>H11+H27+H34+H43+H52+H59</f>
        <v>9362211</v>
      </c>
      <c r="I61" s="153">
        <f>I11+I27+I34+I43+I52+I59</f>
        <v>9678949</v>
      </c>
      <c r="J61" s="2"/>
    </row>
    <row r="62" spans="1:10" x14ac:dyDescent="0.2">
      <c r="A62" s="2"/>
      <c r="B62" s="7"/>
      <c r="C62" s="17"/>
      <c r="D62" s="24"/>
      <c r="E62" s="13"/>
      <c r="F62" s="324"/>
      <c r="G62" s="14"/>
      <c r="H62" s="13"/>
      <c r="I62" s="13"/>
      <c r="J62" s="2"/>
    </row>
  </sheetData>
  <mergeCells count="9">
    <mergeCell ref="E3:G6"/>
    <mergeCell ref="B2:I2"/>
    <mergeCell ref="B11:C11"/>
    <mergeCell ref="B27:C27"/>
    <mergeCell ref="B61:C61"/>
    <mergeCell ref="B43:C43"/>
    <mergeCell ref="B52:C52"/>
    <mergeCell ref="B59:C59"/>
    <mergeCell ref="B34:C34"/>
  </mergeCells>
  <dataValidations count="2">
    <dataValidation type="whole" allowBlank="1" showInputMessage="1" showErrorMessage="1" error="Please enter figure as a positive number to the nearest whole pound" sqref="D37:D42 D8:D10 D55:D58 D30:D33 D46:D51" xr:uid="{00000000-0002-0000-0100-000000000000}">
      <formula1>0</formula1>
      <formula2>1000000000</formula2>
    </dataValidation>
    <dataValidation type="whole" allowBlank="1" showInputMessage="1" showErrorMessage="1" error="Please enter figure as a positive number to the nearest whole pound" sqref="D14:D26" xr:uid="{00000000-0002-0000-0100-000001000000}">
      <formula1>-1000000</formula1>
      <formula2>1000000000</formula2>
    </dataValidation>
  </dataValidations>
  <pageMargins left="0.7" right="0.7" top="0.75" bottom="0.75" header="0.3" footer="0.3"/>
  <pageSetup paperSize="9"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7"/>
  <sheetViews>
    <sheetView workbookViewId="0">
      <selection activeCell="E26" sqref="E26"/>
    </sheetView>
  </sheetViews>
  <sheetFormatPr defaultRowHeight="15" x14ac:dyDescent="0.25"/>
  <cols>
    <col min="1" max="1" width="1.77734375" style="174" customWidth="1"/>
    <col min="2" max="2" width="33.33203125" style="174" customWidth="1"/>
    <col min="3" max="3" width="11.5546875" style="174" customWidth="1"/>
    <col min="4" max="4" width="13.6640625" style="265" customWidth="1"/>
    <col min="5" max="5" width="12.5546875" style="174" customWidth="1"/>
    <col min="6" max="6" width="3.109375" style="346" customWidth="1"/>
    <col min="7" max="7" width="72.88671875" style="174" customWidth="1"/>
    <col min="8" max="9" width="12.5546875" style="174" customWidth="1"/>
    <col min="10" max="10" width="1.77734375" style="174" customWidth="1"/>
    <col min="11" max="16384" width="8.88671875" style="174"/>
  </cols>
  <sheetData>
    <row r="1" spans="1:10" ht="15.75" thickBot="1" x14ac:dyDescent="0.3">
      <c r="A1" s="168"/>
      <c r="B1" s="169"/>
      <c r="C1" s="170"/>
      <c r="D1" s="171"/>
      <c r="E1" s="172"/>
      <c r="F1" s="330"/>
      <c r="G1" s="173"/>
      <c r="H1" s="172"/>
      <c r="I1" s="172"/>
      <c r="J1" s="168"/>
    </row>
    <row r="2" spans="1:10" ht="20.25" thickBot="1" x14ac:dyDescent="0.3">
      <c r="A2" s="168"/>
      <c r="B2" s="370" t="s">
        <v>6</v>
      </c>
      <c r="C2" s="371"/>
      <c r="D2" s="371"/>
      <c r="E2" s="371"/>
      <c r="F2" s="371"/>
      <c r="G2" s="371"/>
      <c r="H2" s="371"/>
      <c r="I2" s="372"/>
      <c r="J2" s="168"/>
    </row>
    <row r="3" spans="1:10" ht="36" customHeight="1" x14ac:dyDescent="0.25">
      <c r="A3" s="168"/>
      <c r="B3" s="175" t="s">
        <v>29</v>
      </c>
      <c r="C3" s="176"/>
      <c r="D3" s="171"/>
      <c r="E3" s="177"/>
      <c r="F3" s="331"/>
      <c r="G3" s="177"/>
      <c r="H3" s="177"/>
      <c r="I3" s="177"/>
      <c r="J3" s="168"/>
    </row>
    <row r="4" spans="1:10" ht="18.75" customHeight="1" x14ac:dyDescent="0.25">
      <c r="A4" s="168"/>
      <c r="B4" s="178" t="s">
        <v>186</v>
      </c>
      <c r="C4" s="179"/>
      <c r="D4" s="171"/>
      <c r="E4" s="177"/>
      <c r="F4" s="331"/>
      <c r="G4" s="177"/>
      <c r="H4" s="177"/>
      <c r="I4" s="177"/>
      <c r="J4" s="168"/>
    </row>
    <row r="5" spans="1:10" ht="18.75" customHeight="1" x14ac:dyDescent="0.25">
      <c r="A5" s="168"/>
      <c r="B5" s="180"/>
      <c r="C5" s="179"/>
      <c r="D5" s="171"/>
      <c r="E5" s="177"/>
      <c r="F5" s="331"/>
      <c r="G5" s="177"/>
      <c r="H5" s="177"/>
      <c r="I5" s="177"/>
      <c r="J5" s="168"/>
    </row>
    <row r="6" spans="1:10" ht="15.75" thickBot="1" x14ac:dyDescent="0.3">
      <c r="A6" s="168"/>
      <c r="B6" s="169"/>
      <c r="C6" s="181"/>
      <c r="D6" s="171"/>
      <c r="E6" s="182"/>
      <c r="F6" s="332"/>
      <c r="G6" s="182"/>
      <c r="H6" s="177"/>
      <c r="I6" s="177"/>
      <c r="J6" s="168"/>
    </row>
    <row r="7" spans="1:10" ht="30.75" thickBot="1" x14ac:dyDescent="0.3">
      <c r="A7" s="168"/>
      <c r="B7" s="183" t="s">
        <v>33</v>
      </c>
      <c r="C7" s="184" t="s">
        <v>0</v>
      </c>
      <c r="D7" s="185" t="s">
        <v>187</v>
      </c>
      <c r="E7" s="186" t="s">
        <v>188</v>
      </c>
      <c r="F7" s="333" t="s">
        <v>305</v>
      </c>
      <c r="G7" s="187" t="s">
        <v>25</v>
      </c>
      <c r="H7" s="188" t="s">
        <v>189</v>
      </c>
      <c r="I7" s="188" t="s">
        <v>190</v>
      </c>
      <c r="J7" s="168"/>
    </row>
    <row r="8" spans="1:10" x14ac:dyDescent="0.25">
      <c r="A8" s="168"/>
      <c r="B8" s="88" t="s">
        <v>162</v>
      </c>
      <c r="C8" s="89">
        <v>112</v>
      </c>
      <c r="D8" s="189">
        <v>912349</v>
      </c>
      <c r="E8" s="301">
        <v>940609</v>
      </c>
      <c r="F8" s="327">
        <v>3</v>
      </c>
      <c r="G8" s="191" t="s">
        <v>302</v>
      </c>
      <c r="H8" s="192">
        <v>861529</v>
      </c>
      <c r="I8" s="192">
        <v>826864</v>
      </c>
      <c r="J8" s="168"/>
    </row>
    <row r="9" spans="1:10" x14ac:dyDescent="0.25">
      <c r="A9" s="168"/>
      <c r="B9" s="102" t="s">
        <v>7</v>
      </c>
      <c r="C9" s="137">
        <v>108</v>
      </c>
      <c r="D9" s="193">
        <v>4837549</v>
      </c>
      <c r="E9" s="303">
        <v>4989853</v>
      </c>
      <c r="F9" s="328">
        <v>3</v>
      </c>
      <c r="G9" s="195" t="s">
        <v>303</v>
      </c>
      <c r="H9" s="196">
        <v>4306626</v>
      </c>
      <c r="I9" s="196">
        <v>4309878</v>
      </c>
      <c r="J9" s="168"/>
    </row>
    <row r="10" spans="1:10" x14ac:dyDescent="0.25">
      <c r="A10" s="168"/>
      <c r="B10" s="102" t="s">
        <v>8</v>
      </c>
      <c r="C10" s="137">
        <v>113</v>
      </c>
      <c r="D10" s="193">
        <v>55849</v>
      </c>
      <c r="E10" s="303">
        <v>95832</v>
      </c>
      <c r="F10" s="328">
        <v>3</v>
      </c>
      <c r="G10" s="195" t="s">
        <v>302</v>
      </c>
      <c r="H10" s="196">
        <v>79510</v>
      </c>
      <c r="I10" s="196">
        <v>82641</v>
      </c>
      <c r="J10" s="168"/>
    </row>
    <row r="11" spans="1:10" x14ac:dyDescent="0.25">
      <c r="A11" s="168"/>
      <c r="B11" s="102" t="s">
        <v>160</v>
      </c>
      <c r="C11" s="137">
        <v>126</v>
      </c>
      <c r="D11" s="193">
        <v>5000</v>
      </c>
      <c r="E11" s="194">
        <v>5000</v>
      </c>
      <c r="F11" s="328"/>
      <c r="G11" s="195" t="s">
        <v>205</v>
      </c>
      <c r="H11" s="196">
        <v>0</v>
      </c>
      <c r="I11" s="196">
        <v>4000</v>
      </c>
      <c r="J11" s="168"/>
    </row>
    <row r="12" spans="1:10" x14ac:dyDescent="0.25">
      <c r="A12" s="168"/>
      <c r="B12" s="86"/>
      <c r="C12" s="87"/>
      <c r="D12" s="197"/>
      <c r="E12" s="194"/>
      <c r="F12" s="328"/>
      <c r="G12" s="198"/>
      <c r="H12" s="196"/>
      <c r="I12" s="196"/>
      <c r="J12" s="168"/>
    </row>
    <row r="13" spans="1:10" ht="16.5" customHeight="1" thickBot="1" x14ac:dyDescent="0.3">
      <c r="A13" s="168"/>
      <c r="B13" s="366" t="s">
        <v>146</v>
      </c>
      <c r="C13" s="367"/>
      <c r="D13" s="116">
        <f>SUM(D8:D12)</f>
        <v>5810747</v>
      </c>
      <c r="E13" s="116">
        <f>SUM(E8:E12)</f>
        <v>6031294</v>
      </c>
      <c r="F13" s="315"/>
      <c r="G13" s="199"/>
      <c r="H13" s="200">
        <f>SUM(H8:H12)</f>
        <v>5247665</v>
      </c>
      <c r="I13" s="200">
        <f>SUM(I8:I12)</f>
        <v>5223383</v>
      </c>
      <c r="J13" s="168"/>
    </row>
    <row r="14" spans="1:10" ht="15.75" thickBot="1" x14ac:dyDescent="0.3">
      <c r="A14" s="168"/>
      <c r="B14" s="201"/>
      <c r="C14" s="202"/>
      <c r="D14" s="203"/>
      <c r="E14" s="204"/>
      <c r="F14" s="334"/>
      <c r="G14" s="205"/>
      <c r="H14" s="204"/>
      <c r="I14" s="204"/>
      <c r="J14" s="168"/>
    </row>
    <row r="15" spans="1:10" ht="30.75" thickBot="1" x14ac:dyDescent="0.3">
      <c r="A15" s="168"/>
      <c r="B15" s="15" t="s">
        <v>32</v>
      </c>
      <c r="C15" s="206" t="s">
        <v>0</v>
      </c>
      <c r="D15" s="207" t="s">
        <v>187</v>
      </c>
      <c r="E15" s="208" t="s">
        <v>188</v>
      </c>
      <c r="F15" s="335"/>
      <c r="G15" s="209" t="s">
        <v>25</v>
      </c>
      <c r="H15" s="188" t="s">
        <v>189</v>
      </c>
      <c r="I15" s="188" t="s">
        <v>190</v>
      </c>
      <c r="J15" s="168"/>
    </row>
    <row r="16" spans="1:10" x14ac:dyDescent="0.25">
      <c r="A16" s="168"/>
      <c r="B16" s="92" t="s">
        <v>159</v>
      </c>
      <c r="C16" s="93">
        <v>105</v>
      </c>
      <c r="D16" s="210">
        <v>197299</v>
      </c>
      <c r="E16" s="301">
        <v>211236</v>
      </c>
      <c r="F16" s="327">
        <v>3</v>
      </c>
      <c r="G16" s="191" t="s">
        <v>304</v>
      </c>
      <c r="H16" s="192">
        <v>188003</v>
      </c>
      <c r="I16" s="192">
        <v>178332</v>
      </c>
      <c r="J16" s="168"/>
    </row>
    <row r="17" spans="1:10" x14ac:dyDescent="0.25">
      <c r="A17" s="168"/>
      <c r="B17" s="92" t="s">
        <v>163</v>
      </c>
      <c r="C17" s="95">
        <v>101</v>
      </c>
      <c r="D17" s="211">
        <v>677803</v>
      </c>
      <c r="E17" s="303">
        <v>717480</v>
      </c>
      <c r="F17" s="328">
        <v>3</v>
      </c>
      <c r="G17" s="195" t="s">
        <v>304</v>
      </c>
      <c r="H17" s="196">
        <v>726158</v>
      </c>
      <c r="I17" s="196">
        <v>687015</v>
      </c>
      <c r="J17" s="168"/>
    </row>
    <row r="18" spans="1:10" x14ac:dyDescent="0.25">
      <c r="A18" s="168"/>
      <c r="B18" s="92" t="s">
        <v>41</v>
      </c>
      <c r="C18" s="95">
        <v>114</v>
      </c>
      <c r="D18" s="211">
        <v>19327</v>
      </c>
      <c r="E18" s="303">
        <v>20157</v>
      </c>
      <c r="F18" s="328">
        <v>3</v>
      </c>
      <c r="G18" s="195" t="s">
        <v>304</v>
      </c>
      <c r="H18" s="196">
        <v>40131</v>
      </c>
      <c r="I18" s="196">
        <v>30842</v>
      </c>
      <c r="J18" s="168"/>
    </row>
    <row r="19" spans="1:10" x14ac:dyDescent="0.25">
      <c r="A19" s="168"/>
      <c r="B19" s="92" t="s">
        <v>34</v>
      </c>
      <c r="C19" s="95">
        <v>115</v>
      </c>
      <c r="D19" s="211">
        <v>447819</v>
      </c>
      <c r="E19" s="303">
        <v>491145</v>
      </c>
      <c r="F19" s="328">
        <v>3</v>
      </c>
      <c r="G19" s="195" t="s">
        <v>304</v>
      </c>
      <c r="H19" s="196">
        <v>527572</v>
      </c>
      <c r="I19" s="196">
        <v>530294</v>
      </c>
      <c r="J19" s="168"/>
    </row>
    <row r="20" spans="1:10" x14ac:dyDescent="0.25">
      <c r="A20" s="168"/>
      <c r="B20" s="92" t="s">
        <v>35</v>
      </c>
      <c r="C20" s="95">
        <v>116</v>
      </c>
      <c r="D20" s="211">
        <v>181306</v>
      </c>
      <c r="E20" s="303">
        <v>122624</v>
      </c>
      <c r="F20" s="328">
        <v>3</v>
      </c>
      <c r="G20" s="195" t="s">
        <v>304</v>
      </c>
      <c r="H20" s="196">
        <v>172321</v>
      </c>
      <c r="I20" s="196">
        <v>174899</v>
      </c>
      <c r="J20" s="168"/>
    </row>
    <row r="21" spans="1:10" x14ac:dyDescent="0.25">
      <c r="A21" s="168"/>
      <c r="B21" s="92" t="s">
        <v>36</v>
      </c>
      <c r="C21" s="95">
        <v>117</v>
      </c>
      <c r="D21" s="211">
        <v>356878</v>
      </c>
      <c r="E21" s="303">
        <v>345690</v>
      </c>
      <c r="F21" s="328">
        <v>3</v>
      </c>
      <c r="G21" s="195" t="s">
        <v>304</v>
      </c>
      <c r="H21" s="196">
        <v>199799</v>
      </c>
      <c r="I21" s="196">
        <v>245324</v>
      </c>
      <c r="J21" s="168"/>
    </row>
    <row r="22" spans="1:10" x14ac:dyDescent="0.25">
      <c r="A22" s="168"/>
      <c r="B22" s="92" t="s">
        <v>37</v>
      </c>
      <c r="C22" s="95">
        <v>118</v>
      </c>
      <c r="D22" s="211">
        <v>94912</v>
      </c>
      <c r="E22" s="303">
        <v>97573</v>
      </c>
      <c r="F22" s="328">
        <v>3</v>
      </c>
      <c r="G22" s="195" t="s">
        <v>304</v>
      </c>
      <c r="H22" s="196">
        <v>121008</v>
      </c>
      <c r="I22" s="196">
        <v>91433</v>
      </c>
      <c r="J22" s="168"/>
    </row>
    <row r="23" spans="1:10" x14ac:dyDescent="0.25">
      <c r="A23" s="168"/>
      <c r="B23" s="92" t="s">
        <v>38</v>
      </c>
      <c r="C23" s="95">
        <v>120</v>
      </c>
      <c r="D23" s="211">
        <v>120277</v>
      </c>
      <c r="E23" s="303">
        <v>127130</v>
      </c>
      <c r="F23" s="328">
        <v>3</v>
      </c>
      <c r="G23" s="195" t="s">
        <v>304</v>
      </c>
      <c r="H23" s="196">
        <v>109385</v>
      </c>
      <c r="I23" s="196">
        <v>116412</v>
      </c>
      <c r="J23" s="168"/>
    </row>
    <row r="24" spans="1:10" x14ac:dyDescent="0.25">
      <c r="A24" s="168"/>
      <c r="B24" s="92" t="s">
        <v>39</v>
      </c>
      <c r="C24" s="95">
        <v>121</v>
      </c>
      <c r="D24" s="211">
        <v>30123</v>
      </c>
      <c r="E24" s="303">
        <v>31838</v>
      </c>
      <c r="F24" s="328">
        <v>3</v>
      </c>
      <c r="G24" s="195" t="s">
        <v>304</v>
      </c>
      <c r="H24" s="196">
        <v>27183</v>
      </c>
      <c r="I24" s="196">
        <v>29018</v>
      </c>
      <c r="J24" s="168"/>
    </row>
    <row r="25" spans="1:10" x14ac:dyDescent="0.25">
      <c r="A25" s="168"/>
      <c r="B25" s="92" t="s">
        <v>40</v>
      </c>
      <c r="C25" s="95">
        <v>122</v>
      </c>
      <c r="D25" s="211">
        <v>82280</v>
      </c>
      <c r="E25" s="303">
        <v>54082</v>
      </c>
      <c r="F25" s="328">
        <v>3</v>
      </c>
      <c r="G25" s="195" t="s">
        <v>304</v>
      </c>
      <c r="H25" s="196">
        <v>78671</v>
      </c>
      <c r="I25" s="196">
        <v>52043</v>
      </c>
      <c r="J25" s="168"/>
    </row>
    <row r="26" spans="1:10" x14ac:dyDescent="0.25">
      <c r="A26" s="168"/>
      <c r="B26" s="92" t="s">
        <v>161</v>
      </c>
      <c r="C26" s="95">
        <v>125</v>
      </c>
      <c r="D26" s="212">
        <v>8000</v>
      </c>
      <c r="E26" s="213">
        <v>8000</v>
      </c>
      <c r="F26" s="329"/>
      <c r="G26" s="214" t="s">
        <v>247</v>
      </c>
      <c r="H26" s="215">
        <v>0</v>
      </c>
      <c r="I26" s="215">
        <v>13900</v>
      </c>
      <c r="J26" s="168"/>
    </row>
    <row r="27" spans="1:10" x14ac:dyDescent="0.25">
      <c r="A27" s="168"/>
      <c r="B27" s="92"/>
      <c r="C27" s="95"/>
      <c r="D27" s="212"/>
      <c r="E27" s="213"/>
      <c r="F27" s="329"/>
      <c r="G27" s="214"/>
      <c r="H27" s="215">
        <v>5000</v>
      </c>
      <c r="I27" s="215">
        <v>0</v>
      </c>
      <c r="J27" s="168"/>
    </row>
    <row r="28" spans="1:10" ht="16.5" customHeight="1" thickBot="1" x14ac:dyDescent="0.3">
      <c r="A28" s="168"/>
      <c r="B28" s="366" t="s">
        <v>146</v>
      </c>
      <c r="C28" s="367"/>
      <c r="D28" s="115">
        <f>SUM(D16:D27)</f>
        <v>2216024</v>
      </c>
      <c r="E28" s="115">
        <f>SUM(E16:E27)</f>
        <v>2226955</v>
      </c>
      <c r="F28" s="315"/>
      <c r="G28" s="216"/>
      <c r="H28" s="217">
        <f>SUM(H16:H27)</f>
        <v>2195231</v>
      </c>
      <c r="I28" s="217">
        <f>SUM(I16:I27)</f>
        <v>2149512</v>
      </c>
      <c r="J28" s="168"/>
    </row>
    <row r="29" spans="1:10" ht="15.75" thickBot="1" x14ac:dyDescent="0.3">
      <c r="A29" s="168"/>
      <c r="B29" s="201"/>
      <c r="C29" s="202"/>
      <c r="D29" s="203"/>
      <c r="E29" s="204"/>
      <c r="F29" s="334"/>
      <c r="G29" s="205"/>
      <c r="H29" s="204"/>
      <c r="I29" s="204"/>
      <c r="J29" s="168"/>
    </row>
    <row r="30" spans="1:10" ht="30.75" thickBot="1" x14ac:dyDescent="0.3">
      <c r="A30" s="168"/>
      <c r="B30" s="15" t="s">
        <v>31</v>
      </c>
      <c r="C30" s="206" t="s">
        <v>0</v>
      </c>
      <c r="D30" s="207" t="s">
        <v>187</v>
      </c>
      <c r="E30" s="208" t="s">
        <v>188</v>
      </c>
      <c r="F30" s="335"/>
      <c r="G30" s="209" t="s">
        <v>25</v>
      </c>
      <c r="H30" s="188" t="s">
        <v>189</v>
      </c>
      <c r="I30" s="188" t="s">
        <v>190</v>
      </c>
      <c r="J30" s="168"/>
    </row>
    <row r="31" spans="1:10" x14ac:dyDescent="0.25">
      <c r="A31" s="168"/>
      <c r="B31" s="107" t="s">
        <v>101</v>
      </c>
      <c r="C31" s="93">
        <v>332</v>
      </c>
      <c r="D31" s="189">
        <v>12000</v>
      </c>
      <c r="E31" s="218">
        <v>12000</v>
      </c>
      <c r="F31" s="336"/>
      <c r="G31" s="191" t="s">
        <v>207</v>
      </c>
      <c r="H31" s="219">
        <v>12000</v>
      </c>
      <c r="I31" s="219">
        <v>12000</v>
      </c>
      <c r="J31" s="168"/>
    </row>
    <row r="32" spans="1:10" ht="28.5" x14ac:dyDescent="0.25">
      <c r="A32" s="168"/>
      <c r="B32" s="108" t="s">
        <v>102</v>
      </c>
      <c r="C32" s="95">
        <v>151</v>
      </c>
      <c r="D32" s="167">
        <v>40000</v>
      </c>
      <c r="E32" s="220">
        <v>40000</v>
      </c>
      <c r="F32" s="337"/>
      <c r="G32" s="266" t="s">
        <v>208</v>
      </c>
      <c r="H32" s="221">
        <v>7500</v>
      </c>
      <c r="I32" s="221">
        <v>30700</v>
      </c>
      <c r="J32" s="168"/>
    </row>
    <row r="33" spans="1:10" x14ac:dyDescent="0.25">
      <c r="A33" s="168"/>
      <c r="B33" s="108" t="s">
        <v>103</v>
      </c>
      <c r="C33" s="95">
        <v>526</v>
      </c>
      <c r="D33" s="167">
        <v>12500</v>
      </c>
      <c r="E33" s="220">
        <v>12500</v>
      </c>
      <c r="F33" s="337"/>
      <c r="G33" s="214" t="s">
        <v>209</v>
      </c>
      <c r="H33" s="221">
        <v>13700</v>
      </c>
      <c r="I33" s="221">
        <v>13700</v>
      </c>
      <c r="J33" s="168"/>
    </row>
    <row r="34" spans="1:10" x14ac:dyDescent="0.25">
      <c r="A34" s="168"/>
      <c r="B34" s="108" t="s">
        <v>104</v>
      </c>
      <c r="C34" s="95">
        <v>565</v>
      </c>
      <c r="D34" s="167">
        <v>14000</v>
      </c>
      <c r="E34" s="220">
        <v>14000</v>
      </c>
      <c r="F34" s="337"/>
      <c r="G34" s="214" t="s">
        <v>206</v>
      </c>
      <c r="H34" s="221">
        <v>14000</v>
      </c>
      <c r="I34" s="221">
        <v>14000</v>
      </c>
      <c r="J34" s="168"/>
    </row>
    <row r="35" spans="1:10" x14ac:dyDescent="0.25">
      <c r="A35" s="168"/>
      <c r="B35" s="110" t="s">
        <v>30</v>
      </c>
      <c r="C35" s="95">
        <v>150</v>
      </c>
      <c r="D35" s="167">
        <v>35000</v>
      </c>
      <c r="E35" s="220">
        <v>35000</v>
      </c>
      <c r="F35" s="337"/>
      <c r="G35" s="214" t="s">
        <v>210</v>
      </c>
      <c r="H35" s="221">
        <v>35000</v>
      </c>
      <c r="I35" s="221">
        <v>50750</v>
      </c>
      <c r="J35" s="168"/>
    </row>
    <row r="36" spans="1:10" x14ac:dyDescent="0.25">
      <c r="A36" s="168"/>
      <c r="B36" s="86"/>
      <c r="C36" s="95"/>
      <c r="D36" s="167"/>
      <c r="E36" s="220"/>
      <c r="F36" s="337"/>
      <c r="G36" s="214"/>
      <c r="H36" s="221"/>
      <c r="I36" s="221"/>
      <c r="J36" s="168"/>
    </row>
    <row r="37" spans="1:10" ht="16.5" customHeight="1" thickBot="1" x14ac:dyDescent="0.3">
      <c r="A37" s="168"/>
      <c r="B37" s="366" t="s">
        <v>146</v>
      </c>
      <c r="C37" s="367"/>
      <c r="D37" s="115">
        <f>SUM(D31:D36)</f>
        <v>113500</v>
      </c>
      <c r="E37" s="115">
        <f>SUM(E31:E36)</f>
        <v>113500</v>
      </c>
      <c r="F37" s="315"/>
      <c r="G37" s="223"/>
      <c r="H37" s="217">
        <f>SUM(H31:H36)</f>
        <v>82200</v>
      </c>
      <c r="I37" s="217">
        <f>SUM(I31:I36)</f>
        <v>121150</v>
      </c>
      <c r="J37" s="168"/>
    </row>
    <row r="38" spans="1:10" ht="15.75" thickBot="1" x14ac:dyDescent="0.3">
      <c r="A38" s="168"/>
      <c r="B38" s="201"/>
      <c r="C38" s="202"/>
      <c r="D38" s="203"/>
      <c r="E38" s="204"/>
      <c r="F38" s="334"/>
      <c r="G38" s="205"/>
      <c r="H38" s="204"/>
      <c r="I38" s="204"/>
      <c r="J38" s="168"/>
    </row>
    <row r="39" spans="1:10" ht="30.75" thickBot="1" x14ac:dyDescent="0.3">
      <c r="A39" s="168"/>
      <c r="B39" s="224" t="s">
        <v>42</v>
      </c>
      <c r="C39" s="206" t="s">
        <v>0</v>
      </c>
      <c r="D39" s="207" t="s">
        <v>187</v>
      </c>
      <c r="E39" s="208" t="s">
        <v>188</v>
      </c>
      <c r="F39" s="335"/>
      <c r="G39" s="209" t="s">
        <v>25</v>
      </c>
      <c r="H39" s="188" t="s">
        <v>189</v>
      </c>
      <c r="I39" s="188" t="s">
        <v>190</v>
      </c>
      <c r="J39" s="168"/>
    </row>
    <row r="40" spans="1:10" x14ac:dyDescent="0.25">
      <c r="A40" s="168"/>
      <c r="B40" s="88" t="s">
        <v>182</v>
      </c>
      <c r="C40" s="93">
        <v>605</v>
      </c>
      <c r="D40" s="277">
        <v>67750</v>
      </c>
      <c r="E40" s="267">
        <v>67750</v>
      </c>
      <c r="F40" s="327"/>
      <c r="G40" s="275" t="s">
        <v>217</v>
      </c>
      <c r="H40" s="192">
        <v>60000</v>
      </c>
      <c r="I40" s="192">
        <v>95000</v>
      </c>
      <c r="J40" s="168"/>
    </row>
    <row r="41" spans="1:10" x14ac:dyDescent="0.25">
      <c r="A41" s="168"/>
      <c r="B41" s="102" t="s">
        <v>48</v>
      </c>
      <c r="C41" s="95" t="s">
        <v>51</v>
      </c>
      <c r="D41" s="268">
        <v>6000</v>
      </c>
      <c r="E41" s="269">
        <v>6000</v>
      </c>
      <c r="F41" s="328"/>
      <c r="G41" s="273" t="s">
        <v>211</v>
      </c>
      <c r="H41" s="196">
        <v>7500</v>
      </c>
      <c r="I41" s="196">
        <v>7500</v>
      </c>
      <c r="J41" s="168"/>
    </row>
    <row r="42" spans="1:10" x14ac:dyDescent="0.25">
      <c r="A42" s="168"/>
      <c r="B42" s="86" t="s">
        <v>149</v>
      </c>
      <c r="C42" s="95" t="s">
        <v>52</v>
      </c>
      <c r="D42" s="237">
        <v>0</v>
      </c>
      <c r="E42" s="269">
        <v>0</v>
      </c>
      <c r="F42" s="328"/>
      <c r="G42" s="273" t="s">
        <v>212</v>
      </c>
      <c r="H42" s="196">
        <v>20000</v>
      </c>
      <c r="I42" s="196">
        <v>20000</v>
      </c>
      <c r="J42" s="168"/>
    </row>
    <row r="43" spans="1:10" x14ac:dyDescent="0.25">
      <c r="A43" s="168"/>
      <c r="B43" s="102" t="s">
        <v>153</v>
      </c>
      <c r="C43" s="95" t="s">
        <v>52</v>
      </c>
      <c r="D43" s="268">
        <v>0</v>
      </c>
      <c r="E43" s="303">
        <v>145000</v>
      </c>
      <c r="F43" s="328">
        <v>1</v>
      </c>
      <c r="G43" s="276" t="s">
        <v>297</v>
      </c>
      <c r="H43" s="196"/>
      <c r="I43" s="196">
        <v>125000</v>
      </c>
      <c r="J43" s="168"/>
    </row>
    <row r="44" spans="1:10" x14ac:dyDescent="0.25">
      <c r="A44" s="168"/>
      <c r="B44" s="102" t="s">
        <v>49</v>
      </c>
      <c r="C44" s="95" t="s">
        <v>50</v>
      </c>
      <c r="D44" s="268">
        <v>3500</v>
      </c>
      <c r="E44" s="269">
        <v>3500</v>
      </c>
      <c r="F44" s="328"/>
      <c r="G44" s="273" t="s">
        <v>213</v>
      </c>
      <c r="H44" s="196">
        <v>3500</v>
      </c>
      <c r="I44" s="196">
        <v>3500</v>
      </c>
      <c r="J44" s="168"/>
    </row>
    <row r="45" spans="1:10" x14ac:dyDescent="0.25">
      <c r="A45" s="168"/>
      <c r="B45" s="102" t="s">
        <v>53</v>
      </c>
      <c r="C45" s="95">
        <v>606</v>
      </c>
      <c r="D45" s="268">
        <v>32000</v>
      </c>
      <c r="E45" s="269">
        <v>32000</v>
      </c>
      <c r="F45" s="328"/>
      <c r="G45" s="273" t="s">
        <v>214</v>
      </c>
      <c r="H45" s="196">
        <v>29000</v>
      </c>
      <c r="I45" s="196">
        <v>30000</v>
      </c>
      <c r="J45" s="168"/>
    </row>
    <row r="46" spans="1:10" x14ac:dyDescent="0.25">
      <c r="A46" s="168"/>
      <c r="B46" s="86" t="s">
        <v>54</v>
      </c>
      <c r="C46" s="95">
        <v>611</v>
      </c>
      <c r="D46" s="237">
        <v>9000</v>
      </c>
      <c r="E46" s="269">
        <v>9000</v>
      </c>
      <c r="F46" s="328"/>
      <c r="G46" s="273" t="s">
        <v>215</v>
      </c>
      <c r="H46" s="196">
        <v>9000</v>
      </c>
      <c r="I46" s="196">
        <v>11500</v>
      </c>
      <c r="J46" s="168"/>
    </row>
    <row r="47" spans="1:10" x14ac:dyDescent="0.25">
      <c r="A47" s="168"/>
      <c r="B47" s="141" t="s">
        <v>195</v>
      </c>
      <c r="C47" s="95"/>
      <c r="D47" s="268">
        <v>0</v>
      </c>
      <c r="E47" s="303">
        <v>-145000</v>
      </c>
      <c r="F47" s="328">
        <v>1</v>
      </c>
      <c r="G47" s="304" t="s">
        <v>293</v>
      </c>
      <c r="H47" s="196">
        <v>-20000</v>
      </c>
      <c r="I47" s="196">
        <v>-125000</v>
      </c>
      <c r="J47" s="168"/>
    </row>
    <row r="48" spans="1:10" x14ac:dyDescent="0.25">
      <c r="A48" s="168"/>
      <c r="B48" s="139" t="s">
        <v>152</v>
      </c>
      <c r="C48" s="140" t="s">
        <v>52</v>
      </c>
      <c r="D48" s="270">
        <v>0</v>
      </c>
      <c r="E48" s="271">
        <v>0</v>
      </c>
      <c r="F48" s="338"/>
      <c r="G48" s="276"/>
      <c r="H48" s="227"/>
      <c r="I48" s="227">
        <v>-20000</v>
      </c>
      <c r="J48" s="168"/>
    </row>
    <row r="49" spans="1:10" x14ac:dyDescent="0.25">
      <c r="A49" s="168"/>
      <c r="B49" s="102" t="s">
        <v>183</v>
      </c>
      <c r="C49" s="95">
        <v>610</v>
      </c>
      <c r="D49" s="268">
        <v>30000</v>
      </c>
      <c r="E49" s="269">
        <v>30000</v>
      </c>
      <c r="F49" s="328"/>
      <c r="G49" s="273" t="s">
        <v>216</v>
      </c>
      <c r="H49" s="196"/>
      <c r="I49" s="196">
        <v>43500</v>
      </c>
      <c r="J49" s="168"/>
    </row>
    <row r="50" spans="1:10" x14ac:dyDescent="0.25">
      <c r="A50" s="168"/>
      <c r="B50" s="86"/>
      <c r="C50" s="95"/>
      <c r="D50" s="237"/>
      <c r="E50" s="269"/>
      <c r="F50" s="328"/>
      <c r="G50" s="273"/>
      <c r="H50" s="196"/>
      <c r="I50" s="196"/>
      <c r="J50" s="168"/>
    </row>
    <row r="51" spans="1:10" x14ac:dyDescent="0.25">
      <c r="A51" s="168"/>
      <c r="B51" s="86"/>
      <c r="C51" s="103"/>
      <c r="D51" s="237"/>
      <c r="E51" s="272"/>
      <c r="F51" s="329"/>
      <c r="G51" s="274"/>
      <c r="H51" s="215"/>
      <c r="I51" s="215"/>
      <c r="J51" s="168"/>
    </row>
    <row r="52" spans="1:10" ht="16.5" customHeight="1" thickBot="1" x14ac:dyDescent="0.3">
      <c r="A52" s="168"/>
      <c r="B52" s="366" t="s">
        <v>146</v>
      </c>
      <c r="C52" s="367"/>
      <c r="D52" s="115">
        <f>SUM(D40:D51)</f>
        <v>148250</v>
      </c>
      <c r="E52" s="115">
        <f>SUM(E40:E51)</f>
        <v>148250</v>
      </c>
      <c r="F52" s="315"/>
      <c r="G52" s="223"/>
      <c r="H52" s="217">
        <f>SUM(H40:H51)</f>
        <v>109000</v>
      </c>
      <c r="I52" s="217">
        <f>SUM(I40:I51)</f>
        <v>191000</v>
      </c>
      <c r="J52" s="168"/>
    </row>
    <row r="53" spans="1:10" ht="15.75" thickBot="1" x14ac:dyDescent="0.3">
      <c r="A53" s="168"/>
      <c r="B53" s="201"/>
      <c r="C53" s="202"/>
      <c r="D53" s="203"/>
      <c r="E53" s="204"/>
      <c r="F53" s="334"/>
      <c r="G53" s="205"/>
      <c r="H53" s="204"/>
      <c r="I53" s="204"/>
      <c r="J53" s="168"/>
    </row>
    <row r="54" spans="1:10" ht="30.75" thickBot="1" x14ac:dyDescent="0.3">
      <c r="A54" s="168"/>
      <c r="B54" s="15" t="s">
        <v>43</v>
      </c>
      <c r="C54" s="206" t="s">
        <v>0</v>
      </c>
      <c r="D54" s="207" t="s">
        <v>187</v>
      </c>
      <c r="E54" s="208" t="s">
        <v>188</v>
      </c>
      <c r="F54" s="335"/>
      <c r="G54" s="209" t="s">
        <v>25</v>
      </c>
      <c r="H54" s="188" t="s">
        <v>189</v>
      </c>
      <c r="I54" s="188" t="s">
        <v>190</v>
      </c>
      <c r="J54" s="168"/>
    </row>
    <row r="55" spans="1:10" ht="28.5" x14ac:dyDescent="0.25">
      <c r="A55" s="168"/>
      <c r="B55" s="107" t="s">
        <v>9</v>
      </c>
      <c r="C55" s="93">
        <v>602</v>
      </c>
      <c r="D55" s="228">
        <v>209000</v>
      </c>
      <c r="E55" s="190">
        <v>209000</v>
      </c>
      <c r="F55" s="327"/>
      <c r="G55" s="278" t="s">
        <v>222</v>
      </c>
      <c r="H55" s="192">
        <v>209000</v>
      </c>
      <c r="I55" s="192">
        <v>199000</v>
      </c>
      <c r="J55" s="168"/>
    </row>
    <row r="56" spans="1:10" x14ac:dyDescent="0.25">
      <c r="A56" s="168"/>
      <c r="B56" s="109" t="s">
        <v>55</v>
      </c>
      <c r="C56" s="95">
        <v>613</v>
      </c>
      <c r="D56" s="229">
        <v>284000</v>
      </c>
      <c r="E56" s="194">
        <v>284000</v>
      </c>
      <c r="F56" s="328"/>
      <c r="G56" s="195" t="s">
        <v>218</v>
      </c>
      <c r="H56" s="196">
        <v>312000</v>
      </c>
      <c r="I56" s="196">
        <v>467000</v>
      </c>
      <c r="J56" s="168"/>
    </row>
    <row r="57" spans="1:10" x14ac:dyDescent="0.25">
      <c r="A57" s="168"/>
      <c r="B57" s="109" t="s">
        <v>10</v>
      </c>
      <c r="C57" s="95">
        <v>612</v>
      </c>
      <c r="D57" s="229">
        <v>35000</v>
      </c>
      <c r="E57" s="194">
        <v>35000</v>
      </c>
      <c r="F57" s="328"/>
      <c r="G57" s="195" t="s">
        <v>219</v>
      </c>
      <c r="H57" s="196">
        <v>35000</v>
      </c>
      <c r="I57" s="196">
        <v>35000</v>
      </c>
      <c r="J57" s="168"/>
    </row>
    <row r="58" spans="1:10" x14ac:dyDescent="0.25">
      <c r="A58" s="168"/>
      <c r="B58" s="108" t="s">
        <v>3</v>
      </c>
      <c r="C58" s="95">
        <v>608</v>
      </c>
      <c r="D58" s="229">
        <v>42240</v>
      </c>
      <c r="E58" s="194">
        <v>42240</v>
      </c>
      <c r="F58" s="328"/>
      <c r="G58" s="195"/>
      <c r="H58" s="196">
        <v>34000</v>
      </c>
      <c r="I58" s="196">
        <v>38145</v>
      </c>
      <c r="J58" s="168"/>
    </row>
    <row r="59" spans="1:10" x14ac:dyDescent="0.25">
      <c r="A59" s="168"/>
      <c r="B59" s="108" t="s">
        <v>4</v>
      </c>
      <c r="C59" s="95">
        <v>607</v>
      </c>
      <c r="D59" s="193">
        <v>36500</v>
      </c>
      <c r="E59" s="194">
        <v>36500</v>
      </c>
      <c r="F59" s="328"/>
      <c r="G59" s="195" t="s">
        <v>220</v>
      </c>
      <c r="H59" s="196">
        <v>35000</v>
      </c>
      <c r="I59" s="196">
        <v>36296</v>
      </c>
      <c r="J59" s="168"/>
    </row>
    <row r="60" spans="1:10" x14ac:dyDescent="0.25">
      <c r="A60" s="168"/>
      <c r="B60" s="102"/>
      <c r="C60" s="95"/>
      <c r="D60" s="197"/>
      <c r="E60" s="194"/>
      <c r="F60" s="328"/>
      <c r="G60" s="195"/>
      <c r="H60" s="196"/>
      <c r="I60" s="196"/>
      <c r="J60" s="168"/>
    </row>
    <row r="61" spans="1:10" ht="16.5" customHeight="1" thickBot="1" x14ac:dyDescent="0.3">
      <c r="A61" s="168"/>
      <c r="B61" s="366" t="s">
        <v>146</v>
      </c>
      <c r="C61" s="367"/>
      <c r="D61" s="115">
        <f>SUM(D55:D60)</f>
        <v>606740</v>
      </c>
      <c r="E61" s="115">
        <f>SUM(E55:E60)</f>
        <v>606740</v>
      </c>
      <c r="F61" s="315"/>
      <c r="G61" s="230"/>
      <c r="H61" s="231">
        <f>SUM(H55:H60)</f>
        <v>625000</v>
      </c>
      <c r="I61" s="231">
        <f>SUM(I55:I60)</f>
        <v>775441</v>
      </c>
      <c r="J61" s="168"/>
    </row>
    <row r="62" spans="1:10" ht="15.75" thickBot="1" x14ac:dyDescent="0.3">
      <c r="A62" s="168"/>
      <c r="B62" s="201"/>
      <c r="C62" s="202"/>
      <c r="D62" s="203"/>
      <c r="E62" s="204"/>
      <c r="F62" s="334"/>
      <c r="G62" s="205"/>
      <c r="H62" s="204"/>
      <c r="I62" s="204"/>
      <c r="J62" s="168"/>
    </row>
    <row r="63" spans="1:10" ht="30.75" thickBot="1" x14ac:dyDescent="0.3">
      <c r="A63" s="168"/>
      <c r="B63" s="15" t="s">
        <v>70</v>
      </c>
      <c r="C63" s="206" t="s">
        <v>0</v>
      </c>
      <c r="D63" s="207" t="s">
        <v>187</v>
      </c>
      <c r="E63" s="208" t="s">
        <v>188</v>
      </c>
      <c r="F63" s="335"/>
      <c r="G63" s="209" t="s">
        <v>25</v>
      </c>
      <c r="H63" s="188" t="s">
        <v>189</v>
      </c>
      <c r="I63" s="188" t="s">
        <v>190</v>
      </c>
      <c r="J63" s="168"/>
    </row>
    <row r="64" spans="1:10" ht="15.75" customHeight="1" x14ac:dyDescent="0.25">
      <c r="A64" s="168"/>
      <c r="B64" s="377" t="s">
        <v>46</v>
      </c>
      <c r="C64" s="378"/>
      <c r="D64" s="228"/>
      <c r="E64" s="190"/>
      <c r="F64" s="327"/>
      <c r="G64" s="225"/>
      <c r="H64" s="232"/>
      <c r="I64" s="192"/>
      <c r="J64" s="168"/>
    </row>
    <row r="65" spans="1:10" x14ac:dyDescent="0.25">
      <c r="A65" s="168"/>
      <c r="B65" s="86" t="s">
        <v>56</v>
      </c>
      <c r="C65" s="103">
        <v>301</v>
      </c>
      <c r="D65" s="167">
        <v>5650</v>
      </c>
      <c r="E65" s="272">
        <v>4900</v>
      </c>
      <c r="F65" s="329"/>
      <c r="G65" s="274" t="s">
        <v>287</v>
      </c>
      <c r="H65" s="235">
        <v>4500</v>
      </c>
      <c r="I65" s="236">
        <v>5650</v>
      </c>
      <c r="J65" s="168"/>
    </row>
    <row r="66" spans="1:10" x14ac:dyDescent="0.25">
      <c r="A66" s="168"/>
      <c r="B66" s="86" t="s">
        <v>57</v>
      </c>
      <c r="C66" s="103">
        <v>302</v>
      </c>
      <c r="D66" s="237">
        <v>4300</v>
      </c>
      <c r="E66" s="272">
        <v>4100</v>
      </c>
      <c r="F66" s="329"/>
      <c r="G66" s="274" t="s">
        <v>287</v>
      </c>
      <c r="H66" s="238">
        <v>4300</v>
      </c>
      <c r="I66" s="215">
        <v>4300</v>
      </c>
      <c r="J66" s="168"/>
    </row>
    <row r="67" spans="1:10" x14ac:dyDescent="0.25">
      <c r="A67" s="168"/>
      <c r="B67" s="86" t="s">
        <v>58</v>
      </c>
      <c r="C67" s="103">
        <v>303</v>
      </c>
      <c r="D67" s="237">
        <v>3435</v>
      </c>
      <c r="E67" s="272">
        <v>2835</v>
      </c>
      <c r="F67" s="329"/>
      <c r="G67" s="274" t="s">
        <v>287</v>
      </c>
      <c r="H67" s="238">
        <v>2550</v>
      </c>
      <c r="I67" s="215">
        <v>2550</v>
      </c>
      <c r="J67" s="168"/>
    </row>
    <row r="68" spans="1:10" x14ac:dyDescent="0.25">
      <c r="A68" s="168"/>
      <c r="B68" s="86" t="s">
        <v>142</v>
      </c>
      <c r="C68" s="103" t="s">
        <v>141</v>
      </c>
      <c r="D68" s="167">
        <v>0</v>
      </c>
      <c r="E68" s="272">
        <v>0</v>
      </c>
      <c r="F68" s="329"/>
      <c r="G68" s="274" t="s">
        <v>287</v>
      </c>
      <c r="H68" s="238">
        <v>0</v>
      </c>
      <c r="I68" s="215">
        <v>0</v>
      </c>
      <c r="J68" s="168"/>
    </row>
    <row r="69" spans="1:10" x14ac:dyDescent="0.25">
      <c r="A69" s="168"/>
      <c r="B69" s="86" t="s">
        <v>59</v>
      </c>
      <c r="C69" s="103">
        <v>304</v>
      </c>
      <c r="D69" s="237">
        <v>4140</v>
      </c>
      <c r="E69" s="272">
        <v>3840</v>
      </c>
      <c r="F69" s="329"/>
      <c r="G69" s="274" t="s">
        <v>287</v>
      </c>
      <c r="H69" s="238">
        <v>4100</v>
      </c>
      <c r="I69" s="215">
        <v>4100</v>
      </c>
      <c r="J69" s="168"/>
    </row>
    <row r="70" spans="1:10" x14ac:dyDescent="0.25">
      <c r="A70" s="168"/>
      <c r="B70" s="86" t="s">
        <v>144</v>
      </c>
      <c r="C70" s="103" t="s">
        <v>143</v>
      </c>
      <c r="D70" s="237">
        <v>0</v>
      </c>
      <c r="E70" s="298">
        <v>4880</v>
      </c>
      <c r="F70" s="329">
        <v>1</v>
      </c>
      <c r="G70" s="274" t="s">
        <v>290</v>
      </c>
      <c r="H70" s="238">
        <v>0</v>
      </c>
      <c r="I70" s="215">
        <v>1925</v>
      </c>
      <c r="J70" s="168"/>
    </row>
    <row r="71" spans="1:10" x14ac:dyDescent="0.25">
      <c r="A71" s="168"/>
      <c r="B71" s="86" t="s">
        <v>60</v>
      </c>
      <c r="C71" s="103">
        <v>306</v>
      </c>
      <c r="D71" s="167">
        <v>10000</v>
      </c>
      <c r="E71" s="272">
        <v>8000</v>
      </c>
      <c r="F71" s="329"/>
      <c r="G71" s="274" t="s">
        <v>287</v>
      </c>
      <c r="H71" s="238">
        <v>11000</v>
      </c>
      <c r="I71" s="215">
        <v>11000</v>
      </c>
      <c r="J71" s="168"/>
    </row>
    <row r="72" spans="1:10" x14ac:dyDescent="0.25">
      <c r="A72" s="168"/>
      <c r="B72" s="86" t="s">
        <v>61</v>
      </c>
      <c r="C72" s="103">
        <v>307</v>
      </c>
      <c r="D72" s="237">
        <v>4000</v>
      </c>
      <c r="E72" s="272">
        <v>3450</v>
      </c>
      <c r="F72" s="329"/>
      <c r="G72" s="274" t="s">
        <v>287</v>
      </c>
      <c r="H72" s="238">
        <v>4500</v>
      </c>
      <c r="I72" s="215">
        <v>4500</v>
      </c>
      <c r="J72" s="168"/>
    </row>
    <row r="73" spans="1:10" x14ac:dyDescent="0.25">
      <c r="A73" s="168"/>
      <c r="B73" s="86" t="s">
        <v>132</v>
      </c>
      <c r="C73" s="103">
        <v>310</v>
      </c>
      <c r="D73" s="237">
        <v>3965</v>
      </c>
      <c r="E73" s="272">
        <v>2765</v>
      </c>
      <c r="F73" s="329"/>
      <c r="G73" s="274" t="s">
        <v>287</v>
      </c>
      <c r="H73" s="238">
        <v>4000</v>
      </c>
      <c r="I73" s="215">
        <v>4000</v>
      </c>
      <c r="J73" s="168"/>
    </row>
    <row r="74" spans="1:10" x14ac:dyDescent="0.25">
      <c r="A74" s="168"/>
      <c r="B74" s="86" t="s">
        <v>133</v>
      </c>
      <c r="C74" s="103">
        <v>309</v>
      </c>
      <c r="D74" s="167">
        <v>3495</v>
      </c>
      <c r="E74" s="272">
        <v>2995</v>
      </c>
      <c r="F74" s="329"/>
      <c r="G74" s="274" t="s">
        <v>287</v>
      </c>
      <c r="H74" s="238">
        <v>4000</v>
      </c>
      <c r="I74" s="215">
        <v>4000</v>
      </c>
      <c r="J74" s="168"/>
    </row>
    <row r="75" spans="1:10" x14ac:dyDescent="0.25">
      <c r="A75" s="168"/>
      <c r="B75" s="86" t="s">
        <v>62</v>
      </c>
      <c r="C75" s="103">
        <v>312</v>
      </c>
      <c r="D75" s="237">
        <v>8300</v>
      </c>
      <c r="E75" s="272">
        <v>2500</v>
      </c>
      <c r="F75" s="329"/>
      <c r="G75" s="274" t="s">
        <v>287</v>
      </c>
      <c r="H75" s="238">
        <v>6000</v>
      </c>
      <c r="I75" s="215">
        <v>6000</v>
      </c>
      <c r="J75" s="168"/>
    </row>
    <row r="76" spans="1:10" x14ac:dyDescent="0.25">
      <c r="A76" s="168"/>
      <c r="B76" s="86" t="s">
        <v>63</v>
      </c>
      <c r="C76" s="103">
        <v>313</v>
      </c>
      <c r="D76" s="237">
        <v>13600</v>
      </c>
      <c r="E76" s="272">
        <v>7100</v>
      </c>
      <c r="F76" s="329"/>
      <c r="G76" s="274" t="s">
        <v>287</v>
      </c>
      <c r="H76" s="238">
        <v>13100</v>
      </c>
      <c r="I76" s="215">
        <v>13100</v>
      </c>
      <c r="J76" s="168"/>
    </row>
    <row r="77" spans="1:10" x14ac:dyDescent="0.25">
      <c r="A77" s="168"/>
      <c r="B77" s="86" t="s">
        <v>64</v>
      </c>
      <c r="C77" s="103">
        <v>314</v>
      </c>
      <c r="D77" s="237">
        <v>2000</v>
      </c>
      <c r="E77" s="272">
        <v>905</v>
      </c>
      <c r="F77" s="329"/>
      <c r="G77" s="274" t="s">
        <v>287</v>
      </c>
      <c r="H77" s="238">
        <v>2000</v>
      </c>
      <c r="I77" s="215">
        <v>2000</v>
      </c>
      <c r="J77" s="168"/>
    </row>
    <row r="78" spans="1:10" x14ac:dyDescent="0.25">
      <c r="A78" s="168"/>
      <c r="B78" s="86" t="s">
        <v>127</v>
      </c>
      <c r="C78" s="103">
        <v>317</v>
      </c>
      <c r="D78" s="237">
        <v>1800</v>
      </c>
      <c r="E78" s="272">
        <v>1650</v>
      </c>
      <c r="F78" s="329"/>
      <c r="G78" s="274" t="s">
        <v>287</v>
      </c>
      <c r="H78" s="238">
        <v>1900</v>
      </c>
      <c r="I78" s="215">
        <v>1900</v>
      </c>
      <c r="J78" s="168"/>
    </row>
    <row r="79" spans="1:10" x14ac:dyDescent="0.25">
      <c r="A79" s="168"/>
      <c r="B79" s="86" t="s">
        <v>65</v>
      </c>
      <c r="C79" s="103">
        <v>319</v>
      </c>
      <c r="D79" s="167">
        <v>15400</v>
      </c>
      <c r="E79" s="272">
        <v>7900</v>
      </c>
      <c r="F79" s="329"/>
      <c r="G79" s="274" t="s">
        <v>287</v>
      </c>
      <c r="H79" s="238">
        <v>19000</v>
      </c>
      <c r="I79" s="215">
        <v>15500</v>
      </c>
      <c r="J79" s="168"/>
    </row>
    <row r="80" spans="1:10" x14ac:dyDescent="0.25">
      <c r="A80" s="168"/>
      <c r="B80" s="86" t="s">
        <v>66</v>
      </c>
      <c r="C80" s="103">
        <v>320</v>
      </c>
      <c r="D80" s="237">
        <v>6500</v>
      </c>
      <c r="E80" s="272">
        <v>4000</v>
      </c>
      <c r="F80" s="329"/>
      <c r="G80" s="274" t="s">
        <v>287</v>
      </c>
      <c r="H80" s="238">
        <v>8250</v>
      </c>
      <c r="I80" s="215">
        <v>8250</v>
      </c>
      <c r="J80" s="168"/>
    </row>
    <row r="81" spans="1:10" x14ac:dyDescent="0.25">
      <c r="A81" s="168"/>
      <c r="B81" s="86" t="s">
        <v>224</v>
      </c>
      <c r="C81" s="103">
        <v>325</v>
      </c>
      <c r="D81" s="237">
        <v>3550</v>
      </c>
      <c r="E81" s="272">
        <v>3050</v>
      </c>
      <c r="F81" s="329"/>
      <c r="G81" s="274" t="s">
        <v>287</v>
      </c>
      <c r="H81" s="238">
        <v>2500</v>
      </c>
      <c r="I81" s="215">
        <v>7250</v>
      </c>
      <c r="J81" s="168"/>
    </row>
    <row r="82" spans="1:10" x14ac:dyDescent="0.25">
      <c r="A82" s="168"/>
      <c r="B82" s="86" t="s">
        <v>69</v>
      </c>
      <c r="C82" s="103">
        <v>331</v>
      </c>
      <c r="D82" s="167">
        <v>600</v>
      </c>
      <c r="E82" s="272">
        <v>550</v>
      </c>
      <c r="F82" s="329"/>
      <c r="G82" s="274" t="s">
        <v>287</v>
      </c>
      <c r="H82" s="238">
        <v>1050</v>
      </c>
      <c r="I82" s="215">
        <v>1050</v>
      </c>
      <c r="J82" s="168"/>
    </row>
    <row r="83" spans="1:10" x14ac:dyDescent="0.25">
      <c r="A83" s="168"/>
      <c r="B83" s="86" t="s">
        <v>130</v>
      </c>
      <c r="C83" s="103">
        <v>333</v>
      </c>
      <c r="D83" s="237">
        <v>900</v>
      </c>
      <c r="E83" s="272">
        <v>200</v>
      </c>
      <c r="F83" s="329"/>
      <c r="G83" s="274" t="s">
        <v>287</v>
      </c>
      <c r="H83" s="238">
        <v>800</v>
      </c>
      <c r="I83" s="215">
        <v>800</v>
      </c>
      <c r="J83" s="168"/>
    </row>
    <row r="84" spans="1:10" ht="13.5" customHeight="1" x14ac:dyDescent="0.25">
      <c r="A84" s="168"/>
      <c r="B84" s="86" t="s">
        <v>123</v>
      </c>
      <c r="C84" s="103">
        <v>335</v>
      </c>
      <c r="D84" s="167">
        <v>4250</v>
      </c>
      <c r="E84" s="272">
        <v>3850</v>
      </c>
      <c r="F84" s="329"/>
      <c r="G84" s="274" t="s">
        <v>287</v>
      </c>
      <c r="H84" s="238">
        <v>6550</v>
      </c>
      <c r="I84" s="215">
        <v>6550</v>
      </c>
      <c r="J84" s="168"/>
    </row>
    <row r="85" spans="1:10" x14ac:dyDescent="0.25">
      <c r="A85" s="168"/>
      <c r="B85" s="86" t="s">
        <v>67</v>
      </c>
      <c r="C85" s="103">
        <v>365</v>
      </c>
      <c r="D85" s="237">
        <v>4800</v>
      </c>
      <c r="E85" s="272">
        <v>4780</v>
      </c>
      <c r="F85" s="329"/>
      <c r="G85" s="274" t="s">
        <v>287</v>
      </c>
      <c r="H85" s="238">
        <v>6500</v>
      </c>
      <c r="I85" s="215">
        <v>5000</v>
      </c>
      <c r="J85" s="168"/>
    </row>
    <row r="86" spans="1:10" x14ac:dyDescent="0.25">
      <c r="A86" s="168"/>
      <c r="B86" s="86" t="s">
        <v>68</v>
      </c>
      <c r="C86" s="103">
        <v>366</v>
      </c>
      <c r="D86" s="237">
        <v>22375</v>
      </c>
      <c r="E86" s="272">
        <v>22350</v>
      </c>
      <c r="F86" s="329"/>
      <c r="G86" s="274" t="s">
        <v>287</v>
      </c>
      <c r="H86" s="238">
        <v>29500</v>
      </c>
      <c r="I86" s="215">
        <v>27500</v>
      </c>
      <c r="J86" s="168"/>
    </row>
    <row r="87" spans="1:10" x14ac:dyDescent="0.25">
      <c r="A87" s="168"/>
      <c r="B87" s="86" t="s">
        <v>178</v>
      </c>
      <c r="C87" s="103">
        <v>316</v>
      </c>
      <c r="D87" s="237">
        <v>3550</v>
      </c>
      <c r="E87" s="272">
        <v>2950</v>
      </c>
      <c r="F87" s="329"/>
      <c r="G87" s="274" t="s">
        <v>287</v>
      </c>
      <c r="H87" s="238">
        <v>1000</v>
      </c>
      <c r="I87" s="215">
        <v>3100</v>
      </c>
      <c r="J87" s="168"/>
    </row>
    <row r="88" spans="1:10" x14ac:dyDescent="0.25">
      <c r="A88" s="168"/>
      <c r="B88" s="86"/>
      <c r="C88" s="103"/>
      <c r="D88" s="167"/>
      <c r="E88" s="213"/>
      <c r="F88" s="329"/>
      <c r="G88" s="222"/>
      <c r="H88" s="238"/>
      <c r="I88" s="215"/>
      <c r="J88" s="168"/>
    </row>
    <row r="89" spans="1:10" s="242" customFormat="1" x14ac:dyDescent="0.25">
      <c r="A89" s="239"/>
      <c r="B89" s="375" t="s">
        <v>194</v>
      </c>
      <c r="C89" s="376"/>
      <c r="D89" s="280">
        <f>SUM(D65:D88)</f>
        <v>126610</v>
      </c>
      <c r="E89" s="280">
        <f>SUM(E65:E88)</f>
        <v>99550</v>
      </c>
      <c r="F89" s="339"/>
      <c r="G89" s="240"/>
      <c r="H89" s="241">
        <f>SUM(H65:H88)</f>
        <v>137100</v>
      </c>
      <c r="I89" s="241">
        <f>SUM(I65:I88)</f>
        <v>140025</v>
      </c>
      <c r="J89" s="239"/>
    </row>
    <row r="90" spans="1:10" ht="15.75" customHeight="1" x14ac:dyDescent="0.25">
      <c r="A90" s="168"/>
      <c r="B90" s="373" t="s">
        <v>193</v>
      </c>
      <c r="C90" s="374"/>
      <c r="D90" s="229"/>
      <c r="E90" s="194"/>
      <c r="F90" s="328"/>
      <c r="G90" s="226"/>
      <c r="H90" s="243"/>
      <c r="I90" s="196"/>
      <c r="J90" s="168"/>
    </row>
    <row r="91" spans="1:10" x14ac:dyDescent="0.25">
      <c r="A91" s="168"/>
      <c r="B91" s="86" t="s">
        <v>71</v>
      </c>
      <c r="C91" s="103">
        <v>336</v>
      </c>
      <c r="D91" s="167">
        <v>0</v>
      </c>
      <c r="E91" s="272">
        <v>0</v>
      </c>
      <c r="F91" s="329"/>
      <c r="G91" s="274" t="s">
        <v>223</v>
      </c>
      <c r="H91" s="235">
        <v>250</v>
      </c>
      <c r="I91" s="236">
        <v>250</v>
      </c>
      <c r="J91" s="168"/>
    </row>
    <row r="92" spans="1:10" x14ac:dyDescent="0.25">
      <c r="A92" s="168"/>
      <c r="B92" s="86" t="s">
        <v>225</v>
      </c>
      <c r="C92" s="103">
        <v>337</v>
      </c>
      <c r="D92" s="237">
        <v>500</v>
      </c>
      <c r="E92" s="213">
        <v>450</v>
      </c>
      <c r="F92" s="329"/>
      <c r="G92" s="279"/>
      <c r="H92" s="238">
        <v>500</v>
      </c>
      <c r="I92" s="215">
        <v>500</v>
      </c>
      <c r="J92" s="168"/>
    </row>
    <row r="93" spans="1:10" x14ac:dyDescent="0.25">
      <c r="A93" s="168"/>
      <c r="B93" s="86" t="s">
        <v>72</v>
      </c>
      <c r="C93" s="103">
        <v>350</v>
      </c>
      <c r="D93" s="237">
        <v>185</v>
      </c>
      <c r="E93" s="213">
        <v>175</v>
      </c>
      <c r="F93" s="329"/>
      <c r="G93" s="279"/>
      <c r="H93" s="238">
        <v>350</v>
      </c>
      <c r="I93" s="215">
        <v>350</v>
      </c>
      <c r="J93" s="168"/>
    </row>
    <row r="94" spans="1:10" x14ac:dyDescent="0.25">
      <c r="A94" s="168"/>
      <c r="B94" s="86" t="s">
        <v>11</v>
      </c>
      <c r="C94" s="103">
        <v>358</v>
      </c>
      <c r="D94" s="167">
        <v>17500</v>
      </c>
      <c r="E94" s="213">
        <v>17330</v>
      </c>
      <c r="F94" s="329"/>
      <c r="G94" s="279"/>
      <c r="H94" s="238">
        <v>17500</v>
      </c>
      <c r="I94" s="215">
        <v>17500</v>
      </c>
      <c r="J94" s="168"/>
    </row>
    <row r="95" spans="1:10" x14ac:dyDescent="0.25">
      <c r="A95" s="168"/>
      <c r="B95" s="86" t="s">
        <v>73</v>
      </c>
      <c r="C95" s="103">
        <v>510</v>
      </c>
      <c r="D95" s="237">
        <v>3300</v>
      </c>
      <c r="E95" s="213">
        <v>3100</v>
      </c>
      <c r="F95" s="329"/>
      <c r="G95" s="279" t="s">
        <v>248</v>
      </c>
      <c r="H95" s="238">
        <v>3300</v>
      </c>
      <c r="I95" s="215">
        <v>3300</v>
      </c>
      <c r="J95" s="168"/>
    </row>
    <row r="96" spans="1:10" x14ac:dyDescent="0.25">
      <c r="A96" s="168"/>
      <c r="B96" s="86" t="s">
        <v>228</v>
      </c>
      <c r="C96" s="103">
        <v>523</v>
      </c>
      <c r="D96" s="237">
        <v>4000</v>
      </c>
      <c r="E96" s="213">
        <v>4000</v>
      </c>
      <c r="F96" s="329"/>
      <c r="G96" s="279" t="s">
        <v>249</v>
      </c>
      <c r="H96" s="238">
        <v>6000</v>
      </c>
      <c r="I96" s="215">
        <v>6000</v>
      </c>
      <c r="J96" s="168"/>
    </row>
    <row r="97" spans="1:10" x14ac:dyDescent="0.25">
      <c r="A97" s="168"/>
      <c r="B97" s="86" t="s">
        <v>75</v>
      </c>
      <c r="C97" s="103" t="s">
        <v>74</v>
      </c>
      <c r="D97" s="167">
        <v>0</v>
      </c>
      <c r="E97" s="298">
        <v>11224</v>
      </c>
      <c r="F97" s="329">
        <v>1</v>
      </c>
      <c r="G97" s="279" t="s">
        <v>295</v>
      </c>
      <c r="H97" s="238">
        <v>0</v>
      </c>
      <c r="I97" s="215">
        <v>2299</v>
      </c>
      <c r="J97" s="168"/>
    </row>
    <row r="98" spans="1:10" x14ac:dyDescent="0.25">
      <c r="A98" s="168"/>
      <c r="B98" s="86" t="s">
        <v>114</v>
      </c>
      <c r="C98" s="103">
        <v>323</v>
      </c>
      <c r="D98" s="237">
        <v>0</v>
      </c>
      <c r="E98" s="213">
        <v>0</v>
      </c>
      <c r="F98" s="329"/>
      <c r="G98" s="279"/>
      <c r="H98" s="238">
        <v>500</v>
      </c>
      <c r="I98" s="215">
        <v>500</v>
      </c>
      <c r="J98" s="168"/>
    </row>
    <row r="99" spans="1:10" x14ac:dyDescent="0.25">
      <c r="A99" s="168"/>
      <c r="B99" s="86" t="s">
        <v>115</v>
      </c>
      <c r="C99" s="103">
        <v>324</v>
      </c>
      <c r="D99" s="237">
        <v>0</v>
      </c>
      <c r="E99" s="213">
        <v>0</v>
      </c>
      <c r="F99" s="329"/>
      <c r="G99" s="279"/>
      <c r="H99" s="238">
        <v>500</v>
      </c>
      <c r="I99" s="215">
        <v>500</v>
      </c>
      <c r="J99" s="168"/>
    </row>
    <row r="100" spans="1:10" x14ac:dyDescent="0.25">
      <c r="A100" s="168"/>
      <c r="B100" s="86" t="s">
        <v>116</v>
      </c>
      <c r="C100" s="103">
        <v>508</v>
      </c>
      <c r="D100" s="167">
        <v>250</v>
      </c>
      <c r="E100" s="213">
        <v>200</v>
      </c>
      <c r="F100" s="329"/>
      <c r="G100" s="279" t="s">
        <v>250</v>
      </c>
      <c r="H100" s="238">
        <v>1200</v>
      </c>
      <c r="I100" s="215">
        <v>1200</v>
      </c>
      <c r="J100" s="168"/>
    </row>
    <row r="101" spans="1:10" x14ac:dyDescent="0.25">
      <c r="A101" s="168"/>
      <c r="B101" s="86" t="s">
        <v>117</v>
      </c>
      <c r="C101" s="103">
        <v>533</v>
      </c>
      <c r="D101" s="237">
        <v>2000</v>
      </c>
      <c r="E101" s="213">
        <v>1950</v>
      </c>
      <c r="F101" s="329"/>
      <c r="G101" s="279" t="s">
        <v>251</v>
      </c>
      <c r="H101" s="238">
        <v>2000</v>
      </c>
      <c r="I101" s="215">
        <v>2000</v>
      </c>
      <c r="J101" s="168"/>
    </row>
    <row r="102" spans="1:10" x14ac:dyDescent="0.25">
      <c r="A102" s="168"/>
      <c r="B102" s="86" t="s">
        <v>170</v>
      </c>
      <c r="C102" s="103">
        <v>367</v>
      </c>
      <c r="D102" s="237">
        <v>0</v>
      </c>
      <c r="E102" s="298">
        <v>422</v>
      </c>
      <c r="F102" s="329">
        <v>1</v>
      </c>
      <c r="G102" s="302" t="s">
        <v>293</v>
      </c>
      <c r="H102" s="238">
        <v>0</v>
      </c>
      <c r="I102" s="215">
        <v>422</v>
      </c>
      <c r="J102" s="168"/>
    </row>
    <row r="103" spans="1:10" x14ac:dyDescent="0.25">
      <c r="A103" s="168"/>
      <c r="B103" s="86" t="s">
        <v>145</v>
      </c>
      <c r="C103" s="103">
        <v>509</v>
      </c>
      <c r="D103" s="237">
        <v>2700</v>
      </c>
      <c r="E103" s="298">
        <v>3620</v>
      </c>
      <c r="F103" s="329">
        <v>1</v>
      </c>
      <c r="G103" s="279" t="s">
        <v>294</v>
      </c>
      <c r="H103" s="238">
        <v>0</v>
      </c>
      <c r="I103" s="215">
        <v>2694</v>
      </c>
      <c r="J103" s="168"/>
    </row>
    <row r="104" spans="1:10" x14ac:dyDescent="0.25">
      <c r="A104" s="168"/>
      <c r="B104" s="86" t="s">
        <v>140</v>
      </c>
      <c r="C104" s="103">
        <v>525</v>
      </c>
      <c r="D104" s="237">
        <v>11000</v>
      </c>
      <c r="E104" s="213">
        <v>11000</v>
      </c>
      <c r="F104" s="329"/>
      <c r="G104" s="279" t="s">
        <v>252</v>
      </c>
      <c r="H104" s="238">
        <v>6250</v>
      </c>
      <c r="I104" s="215">
        <v>11100</v>
      </c>
      <c r="J104" s="168"/>
    </row>
    <row r="105" spans="1:10" x14ac:dyDescent="0.25">
      <c r="A105" s="168"/>
      <c r="B105" s="86" t="s">
        <v>226</v>
      </c>
      <c r="C105" s="103">
        <v>524</v>
      </c>
      <c r="D105" s="237">
        <v>2000</v>
      </c>
      <c r="E105" s="213">
        <v>2000</v>
      </c>
      <c r="F105" s="329"/>
      <c r="G105" s="279" t="s">
        <v>227</v>
      </c>
      <c r="H105" s="238"/>
      <c r="I105" s="215"/>
      <c r="J105" s="168"/>
    </row>
    <row r="106" spans="1:10" x14ac:dyDescent="0.25">
      <c r="A106" s="168"/>
      <c r="B106" s="86" t="s">
        <v>286</v>
      </c>
      <c r="C106" s="103">
        <v>501</v>
      </c>
      <c r="D106" s="237">
        <v>0</v>
      </c>
      <c r="E106" s="298">
        <v>43405</v>
      </c>
      <c r="F106" s="329">
        <v>1</v>
      </c>
      <c r="G106" s="279"/>
      <c r="H106" s="238"/>
      <c r="I106" s="215"/>
      <c r="J106" s="168"/>
    </row>
    <row r="107" spans="1:10" x14ac:dyDescent="0.25">
      <c r="A107" s="168"/>
      <c r="B107" s="86"/>
      <c r="C107" s="103"/>
      <c r="D107" s="237"/>
      <c r="E107" s="213"/>
      <c r="F107" s="329"/>
      <c r="G107" s="279"/>
      <c r="H107" s="238"/>
      <c r="I107" s="215"/>
      <c r="J107" s="168"/>
    </row>
    <row r="108" spans="1:10" s="242" customFormat="1" x14ac:dyDescent="0.25">
      <c r="A108" s="239"/>
      <c r="B108" s="375" t="s">
        <v>194</v>
      </c>
      <c r="C108" s="376"/>
      <c r="D108" s="280">
        <f>SUM(D91:D107)</f>
        <v>43435</v>
      </c>
      <c r="E108" s="280">
        <f>SUM(E91:E107)</f>
        <v>98876</v>
      </c>
      <c r="F108" s="339"/>
      <c r="G108" s="240"/>
      <c r="H108" s="244">
        <f>SUM(H91:H107)</f>
        <v>38350</v>
      </c>
      <c r="I108" s="244">
        <f>SUM(I91:I107)</f>
        <v>48615</v>
      </c>
      <c r="J108" s="239"/>
    </row>
    <row r="109" spans="1:10" ht="15.75" customHeight="1" x14ac:dyDescent="0.25">
      <c r="A109" s="168"/>
      <c r="B109" s="373" t="s">
        <v>76</v>
      </c>
      <c r="C109" s="374"/>
      <c r="D109" s="229"/>
      <c r="E109" s="194"/>
      <c r="F109" s="328"/>
      <c r="G109" s="226"/>
      <c r="H109" s="243"/>
      <c r="I109" s="196"/>
      <c r="J109" s="168"/>
    </row>
    <row r="110" spans="1:10" x14ac:dyDescent="0.25">
      <c r="A110" s="168"/>
      <c r="B110" s="86" t="s">
        <v>76</v>
      </c>
      <c r="C110" s="103">
        <v>505</v>
      </c>
      <c r="D110" s="167">
        <v>195000</v>
      </c>
      <c r="E110" s="272">
        <v>189300</v>
      </c>
      <c r="F110" s="329"/>
      <c r="G110" s="274" t="s">
        <v>221</v>
      </c>
      <c r="H110" s="235">
        <v>150000</v>
      </c>
      <c r="I110" s="236">
        <v>180000</v>
      </c>
      <c r="J110" s="168"/>
    </row>
    <row r="111" spans="1:10" x14ac:dyDescent="0.25">
      <c r="A111" s="168"/>
      <c r="B111" s="86"/>
      <c r="C111" s="103"/>
      <c r="D111" s="167"/>
      <c r="E111" s="233"/>
      <c r="F111" s="340"/>
      <c r="G111" s="234"/>
      <c r="H111" s="245"/>
      <c r="I111" s="246"/>
      <c r="J111" s="168"/>
    </row>
    <row r="112" spans="1:10" s="242" customFormat="1" x14ac:dyDescent="0.25">
      <c r="A112" s="239"/>
      <c r="B112" s="375" t="s">
        <v>194</v>
      </c>
      <c r="C112" s="376"/>
      <c r="D112" s="247">
        <f>SUM(D110:D111)</f>
        <v>195000</v>
      </c>
      <c r="E112" s="247">
        <f>SUM(E110:E111)</f>
        <v>189300</v>
      </c>
      <c r="F112" s="341"/>
      <c r="G112" s="240"/>
      <c r="H112" s="244">
        <f>SUM(H110:H111)</f>
        <v>150000</v>
      </c>
      <c r="I112" s="244">
        <f>SUM(I110:I111)</f>
        <v>180000</v>
      </c>
      <c r="J112" s="239"/>
    </row>
    <row r="113" spans="1:10" ht="15.75" customHeight="1" x14ac:dyDescent="0.25">
      <c r="A113" s="168"/>
      <c r="B113" s="373" t="s">
        <v>77</v>
      </c>
      <c r="C113" s="374"/>
      <c r="D113" s="229"/>
      <c r="E113" s="194"/>
      <c r="F113" s="328"/>
      <c r="G113" s="226"/>
      <c r="H113" s="243"/>
      <c r="I113" s="196"/>
      <c r="J113" s="168"/>
    </row>
    <row r="114" spans="1:10" x14ac:dyDescent="0.25">
      <c r="A114" s="168"/>
      <c r="B114" s="86" t="s">
        <v>134</v>
      </c>
      <c r="C114" s="103">
        <v>340</v>
      </c>
      <c r="D114" s="167">
        <v>3750</v>
      </c>
      <c r="E114" s="272">
        <v>2250</v>
      </c>
      <c r="F114" s="329"/>
      <c r="G114" s="274" t="s">
        <v>253</v>
      </c>
      <c r="H114" s="235">
        <v>3250</v>
      </c>
      <c r="I114" s="236">
        <v>3750</v>
      </c>
      <c r="J114" s="168"/>
    </row>
    <row r="115" spans="1:10" x14ac:dyDescent="0.25">
      <c r="A115" s="168"/>
      <c r="B115" s="86" t="s">
        <v>196</v>
      </c>
      <c r="C115" s="103">
        <v>341</v>
      </c>
      <c r="D115" s="237">
        <v>3000</v>
      </c>
      <c r="E115" s="213">
        <v>2925</v>
      </c>
      <c r="F115" s="329"/>
      <c r="G115" s="279" t="s">
        <v>288</v>
      </c>
      <c r="H115" s="238">
        <v>3000</v>
      </c>
      <c r="I115" s="215">
        <v>3000</v>
      </c>
      <c r="J115" s="168"/>
    </row>
    <row r="116" spans="1:10" x14ac:dyDescent="0.25">
      <c r="A116" s="168"/>
      <c r="B116" s="86" t="s">
        <v>135</v>
      </c>
      <c r="C116" s="103">
        <v>346</v>
      </c>
      <c r="D116" s="237">
        <v>1600</v>
      </c>
      <c r="E116" s="213">
        <v>600</v>
      </c>
      <c r="F116" s="329"/>
      <c r="G116" s="279" t="s">
        <v>288</v>
      </c>
      <c r="H116" s="238">
        <v>1900</v>
      </c>
      <c r="I116" s="215">
        <v>1900</v>
      </c>
      <c r="J116" s="168"/>
    </row>
    <row r="117" spans="1:10" x14ac:dyDescent="0.25">
      <c r="A117" s="168"/>
      <c r="B117" s="86" t="s">
        <v>164</v>
      </c>
      <c r="C117" s="103">
        <v>576</v>
      </c>
      <c r="D117" s="167">
        <v>250</v>
      </c>
      <c r="E117" s="213">
        <v>190</v>
      </c>
      <c r="F117" s="329"/>
      <c r="G117" s="279" t="s">
        <v>255</v>
      </c>
      <c r="H117" s="238">
        <v>250</v>
      </c>
      <c r="I117" s="215">
        <v>250</v>
      </c>
      <c r="J117" s="168"/>
    </row>
    <row r="118" spans="1:10" x14ac:dyDescent="0.25">
      <c r="A118" s="168"/>
      <c r="B118" s="86" t="s">
        <v>78</v>
      </c>
      <c r="C118" s="103">
        <v>344</v>
      </c>
      <c r="D118" s="237">
        <v>250</v>
      </c>
      <c r="E118" s="213">
        <v>250</v>
      </c>
      <c r="F118" s="329"/>
      <c r="G118" s="279" t="s">
        <v>254</v>
      </c>
      <c r="H118" s="238">
        <v>250</v>
      </c>
      <c r="I118" s="215">
        <v>250</v>
      </c>
      <c r="J118" s="168"/>
    </row>
    <row r="119" spans="1:10" x14ac:dyDescent="0.25">
      <c r="A119" s="168"/>
      <c r="B119" s="86" t="s">
        <v>79</v>
      </c>
      <c r="C119" s="103">
        <v>536</v>
      </c>
      <c r="D119" s="237">
        <v>5000</v>
      </c>
      <c r="E119" s="213">
        <v>5000</v>
      </c>
      <c r="F119" s="329"/>
      <c r="G119" s="279" t="s">
        <v>256</v>
      </c>
      <c r="H119" s="238">
        <v>4200</v>
      </c>
      <c r="I119" s="215">
        <v>4640</v>
      </c>
      <c r="J119" s="168"/>
    </row>
    <row r="120" spans="1:10" x14ac:dyDescent="0.25">
      <c r="A120" s="168"/>
      <c r="B120" s="86" t="s">
        <v>179</v>
      </c>
      <c r="C120" s="103">
        <v>539</v>
      </c>
      <c r="D120" s="167">
        <v>5000</v>
      </c>
      <c r="E120" s="213">
        <v>5000</v>
      </c>
      <c r="F120" s="329"/>
      <c r="G120" s="279" t="s">
        <v>257</v>
      </c>
      <c r="H120" s="238">
        <v>10000</v>
      </c>
      <c r="I120" s="215">
        <v>3000</v>
      </c>
      <c r="J120" s="168"/>
    </row>
    <row r="121" spans="1:10" x14ac:dyDescent="0.25">
      <c r="A121" s="168"/>
      <c r="B121" s="86" t="s">
        <v>81</v>
      </c>
      <c r="C121" s="103" t="s">
        <v>80</v>
      </c>
      <c r="D121" s="237"/>
      <c r="E121" s="213"/>
      <c r="F121" s="329"/>
      <c r="G121" s="279" t="s">
        <v>258</v>
      </c>
      <c r="H121" s="238">
        <v>0</v>
      </c>
      <c r="I121" s="215">
        <v>0</v>
      </c>
      <c r="J121" s="168"/>
    </row>
    <row r="122" spans="1:10" x14ac:dyDescent="0.25">
      <c r="A122" s="168"/>
      <c r="B122" s="86" t="s">
        <v>82</v>
      </c>
      <c r="C122" s="103">
        <v>564</v>
      </c>
      <c r="D122" s="237">
        <v>55000</v>
      </c>
      <c r="E122" s="213">
        <v>55000</v>
      </c>
      <c r="F122" s="329"/>
      <c r="G122" s="279" t="s">
        <v>260</v>
      </c>
      <c r="H122" s="238">
        <v>50000</v>
      </c>
      <c r="I122" s="215">
        <v>50000</v>
      </c>
      <c r="J122" s="168"/>
    </row>
    <row r="123" spans="1:10" x14ac:dyDescent="0.25">
      <c r="A123" s="168"/>
      <c r="B123" s="86" t="s">
        <v>83</v>
      </c>
      <c r="C123" s="103">
        <v>351</v>
      </c>
      <c r="D123" s="237">
        <v>22659</v>
      </c>
      <c r="E123" s="298">
        <v>40967</v>
      </c>
      <c r="F123" s="329">
        <v>1</v>
      </c>
      <c r="G123" s="279" t="s">
        <v>291</v>
      </c>
      <c r="H123" s="238">
        <v>25550</v>
      </c>
      <c r="I123" s="215">
        <v>27918</v>
      </c>
      <c r="J123" s="168"/>
    </row>
    <row r="124" spans="1:10" x14ac:dyDescent="0.25">
      <c r="A124" s="168"/>
      <c r="B124" s="86" t="s">
        <v>180</v>
      </c>
      <c r="C124" s="103">
        <v>342</v>
      </c>
      <c r="D124" s="237">
        <v>0</v>
      </c>
      <c r="E124" s="213"/>
      <c r="F124" s="329"/>
      <c r="G124" s="279"/>
      <c r="H124" s="238"/>
      <c r="I124" s="215">
        <v>150</v>
      </c>
      <c r="J124" s="168"/>
    </row>
    <row r="125" spans="1:10" x14ac:dyDescent="0.25">
      <c r="A125" s="168"/>
      <c r="B125" s="86"/>
      <c r="C125" s="103"/>
      <c r="D125" s="114"/>
      <c r="E125" s="213"/>
      <c r="F125" s="329"/>
      <c r="G125" s="222"/>
      <c r="H125" s="238"/>
      <c r="I125" s="215"/>
      <c r="J125" s="168"/>
    </row>
    <row r="126" spans="1:10" s="242" customFormat="1" x14ac:dyDescent="0.25">
      <c r="A126" s="239"/>
      <c r="B126" s="375" t="s">
        <v>194</v>
      </c>
      <c r="C126" s="376"/>
      <c r="D126" s="247">
        <f>SUM(D114:D125)</f>
        <v>96509</v>
      </c>
      <c r="E126" s="247">
        <f>SUM(E114:E125)</f>
        <v>112182</v>
      </c>
      <c r="F126" s="341"/>
      <c r="G126" s="240"/>
      <c r="H126" s="244">
        <f>SUM(H114:H125)</f>
        <v>98400</v>
      </c>
      <c r="I126" s="244">
        <f>SUM(I114:I125)</f>
        <v>94858</v>
      </c>
      <c r="J126" s="239"/>
    </row>
    <row r="127" spans="1:10" ht="15.75" customHeight="1" x14ac:dyDescent="0.25">
      <c r="A127" s="168"/>
      <c r="B127" s="373" t="s">
        <v>2</v>
      </c>
      <c r="C127" s="374"/>
      <c r="D127" s="229"/>
      <c r="E127" s="194"/>
      <c r="F127" s="328"/>
      <c r="G127" s="226"/>
      <c r="H127" s="243"/>
      <c r="I127" s="196"/>
      <c r="J127" s="168"/>
    </row>
    <row r="128" spans="1:10" x14ac:dyDescent="0.25">
      <c r="A128" s="168"/>
      <c r="B128" s="86" t="s">
        <v>165</v>
      </c>
      <c r="C128" s="103">
        <v>354</v>
      </c>
      <c r="D128" s="167">
        <v>10000</v>
      </c>
      <c r="E128" s="272">
        <v>9950</v>
      </c>
      <c r="F128" s="329"/>
      <c r="G128" s="274" t="s">
        <v>261</v>
      </c>
      <c r="H128" s="235">
        <v>36855</v>
      </c>
      <c r="I128" s="236">
        <v>36855</v>
      </c>
      <c r="J128" s="168"/>
    </row>
    <row r="129" spans="1:10" x14ac:dyDescent="0.25">
      <c r="A129" s="168"/>
      <c r="B129" s="86" t="s">
        <v>230</v>
      </c>
      <c r="C129" s="103">
        <v>355</v>
      </c>
      <c r="D129" s="167">
        <v>241160</v>
      </c>
      <c r="E129" s="298">
        <v>247141</v>
      </c>
      <c r="F129" s="329">
        <v>1</v>
      </c>
      <c r="G129" s="274" t="s">
        <v>292</v>
      </c>
      <c r="H129" s="235">
        <v>169965</v>
      </c>
      <c r="I129" s="236">
        <v>220986</v>
      </c>
      <c r="J129" s="168"/>
    </row>
    <row r="130" spans="1:10" x14ac:dyDescent="0.25">
      <c r="A130" s="168"/>
      <c r="B130" s="86"/>
      <c r="C130" s="103"/>
      <c r="D130" s="237"/>
      <c r="E130" s="213"/>
      <c r="F130" s="329"/>
      <c r="G130" s="222"/>
      <c r="H130" s="238"/>
      <c r="I130" s="215"/>
      <c r="J130" s="168"/>
    </row>
    <row r="131" spans="1:10" s="242" customFormat="1" x14ac:dyDescent="0.25">
      <c r="A131" s="239"/>
      <c r="B131" s="375" t="s">
        <v>194</v>
      </c>
      <c r="C131" s="376"/>
      <c r="D131" s="247">
        <f>SUM(D128:D130)</f>
        <v>251160</v>
      </c>
      <c r="E131" s="247">
        <f>SUM(E128:E130)</f>
        <v>257091</v>
      </c>
      <c r="F131" s="341"/>
      <c r="G131" s="240"/>
      <c r="H131" s="244">
        <f>SUM(H128:H130)</f>
        <v>206820</v>
      </c>
      <c r="I131" s="244">
        <f>SUM(I128:I130)</f>
        <v>257841</v>
      </c>
      <c r="J131" s="239"/>
    </row>
    <row r="132" spans="1:10" x14ac:dyDescent="0.25">
      <c r="A132" s="168"/>
      <c r="B132" s="86"/>
      <c r="C132" s="103"/>
      <c r="D132" s="114"/>
      <c r="E132" s="213"/>
      <c r="F132" s="329"/>
      <c r="G132" s="222"/>
      <c r="H132" s="238"/>
      <c r="I132" s="215"/>
      <c r="J132" s="168"/>
    </row>
    <row r="133" spans="1:10" ht="16.5" customHeight="1" thickBot="1" x14ac:dyDescent="0.3">
      <c r="A133" s="168"/>
      <c r="B133" s="366" t="s">
        <v>146</v>
      </c>
      <c r="C133" s="367"/>
      <c r="D133" s="115">
        <f>D89+D108+D112+D126+D131</f>
        <v>712714</v>
      </c>
      <c r="E133" s="115">
        <f>E89+E108+E112+E126+E131</f>
        <v>756999</v>
      </c>
      <c r="F133" s="315"/>
      <c r="G133" s="249"/>
      <c r="H133" s="250">
        <f>H89+H108+H112+H126+H131</f>
        <v>630670</v>
      </c>
      <c r="I133" s="251">
        <f>I89+I108+I112+I126+I131</f>
        <v>721339</v>
      </c>
      <c r="J133" s="168"/>
    </row>
    <row r="134" spans="1:10" ht="16.5" customHeight="1" thickBot="1" x14ac:dyDescent="0.3">
      <c r="A134" s="168"/>
      <c r="B134" s="57"/>
      <c r="C134" s="58"/>
      <c r="D134" s="59"/>
      <c r="E134" s="252"/>
      <c r="F134" s="342"/>
      <c r="G134" s="253"/>
      <c r="H134" s="252"/>
      <c r="I134" s="252"/>
      <c r="J134" s="168"/>
    </row>
    <row r="135" spans="1:10" ht="30.75" thickBot="1" x14ac:dyDescent="0.3">
      <c r="A135" s="168"/>
      <c r="B135" s="15" t="s">
        <v>44</v>
      </c>
      <c r="C135" s="206" t="s">
        <v>0</v>
      </c>
      <c r="D135" s="207" t="s">
        <v>187</v>
      </c>
      <c r="E135" s="208" t="s">
        <v>188</v>
      </c>
      <c r="F135" s="335"/>
      <c r="G135" s="209" t="s">
        <v>25</v>
      </c>
      <c r="H135" s="188" t="s">
        <v>189</v>
      </c>
      <c r="I135" s="188" t="s">
        <v>190</v>
      </c>
      <c r="J135" s="168"/>
    </row>
    <row r="136" spans="1:10" x14ac:dyDescent="0.25">
      <c r="A136" s="168"/>
      <c r="B136" s="88" t="s">
        <v>84</v>
      </c>
      <c r="C136" s="93">
        <v>503</v>
      </c>
      <c r="D136" s="189">
        <v>18000</v>
      </c>
      <c r="E136" s="218">
        <v>18000</v>
      </c>
      <c r="F136" s="336"/>
      <c r="G136" s="283" t="s">
        <v>262</v>
      </c>
      <c r="H136" s="219">
        <v>18000</v>
      </c>
      <c r="I136" s="219">
        <v>18000</v>
      </c>
      <c r="J136" s="168"/>
    </row>
    <row r="137" spans="1:10" x14ac:dyDescent="0.25">
      <c r="A137" s="168"/>
      <c r="B137" s="86" t="s">
        <v>85</v>
      </c>
      <c r="C137" s="95">
        <v>515</v>
      </c>
      <c r="D137" s="167">
        <v>3700</v>
      </c>
      <c r="E137" s="220">
        <v>1200</v>
      </c>
      <c r="F137" s="337"/>
      <c r="G137" s="274" t="s">
        <v>263</v>
      </c>
      <c r="H137" s="221">
        <v>3250</v>
      </c>
      <c r="I137" s="221">
        <v>3250</v>
      </c>
      <c r="J137" s="168"/>
    </row>
    <row r="138" spans="1:10" x14ac:dyDescent="0.25">
      <c r="A138" s="168"/>
      <c r="B138" s="86" t="s">
        <v>86</v>
      </c>
      <c r="C138" s="95">
        <v>518</v>
      </c>
      <c r="D138" s="167">
        <v>4250</v>
      </c>
      <c r="E138" s="220">
        <v>4250</v>
      </c>
      <c r="F138" s="337"/>
      <c r="G138" s="274" t="s">
        <v>229</v>
      </c>
      <c r="H138" s="221">
        <v>4250</v>
      </c>
      <c r="I138" s="221">
        <v>4250</v>
      </c>
      <c r="J138" s="168"/>
    </row>
    <row r="139" spans="1:10" x14ac:dyDescent="0.25">
      <c r="A139" s="168"/>
      <c r="B139" s="86" t="s">
        <v>125</v>
      </c>
      <c r="C139" s="95">
        <v>502</v>
      </c>
      <c r="D139" s="167">
        <v>26000</v>
      </c>
      <c r="E139" s="220">
        <v>26000</v>
      </c>
      <c r="F139" s="337"/>
      <c r="G139" s="274" t="s">
        <v>264</v>
      </c>
      <c r="H139" s="221">
        <v>20000</v>
      </c>
      <c r="I139" s="221">
        <v>26200</v>
      </c>
      <c r="J139" s="168"/>
    </row>
    <row r="140" spans="1:10" x14ac:dyDescent="0.25">
      <c r="A140" s="168"/>
      <c r="B140" s="86" t="s">
        <v>87</v>
      </c>
      <c r="C140" s="95">
        <v>519</v>
      </c>
      <c r="D140" s="167">
        <v>80000</v>
      </c>
      <c r="E140" s="220">
        <v>80000</v>
      </c>
      <c r="F140" s="337"/>
      <c r="G140" s="274" t="s">
        <v>265</v>
      </c>
      <c r="H140" s="221">
        <v>60000</v>
      </c>
      <c r="I140" s="221">
        <v>78600</v>
      </c>
      <c r="J140" s="168"/>
    </row>
    <row r="141" spans="1:10" x14ac:dyDescent="0.25">
      <c r="A141" s="168"/>
      <c r="B141" s="86" t="s">
        <v>88</v>
      </c>
      <c r="C141" s="95">
        <v>601</v>
      </c>
      <c r="D141" s="167">
        <v>30000</v>
      </c>
      <c r="E141" s="220">
        <v>30000</v>
      </c>
      <c r="F141" s="337"/>
      <c r="G141" s="274" t="s">
        <v>266</v>
      </c>
      <c r="H141" s="221">
        <v>40000</v>
      </c>
      <c r="I141" s="221">
        <v>30000</v>
      </c>
      <c r="J141" s="168"/>
    </row>
    <row r="142" spans="1:10" x14ac:dyDescent="0.25">
      <c r="A142" s="168"/>
      <c r="B142" s="86" t="s">
        <v>166</v>
      </c>
      <c r="C142" s="95">
        <v>531</v>
      </c>
      <c r="D142" s="167">
        <v>0</v>
      </c>
      <c r="E142" s="220">
        <v>0</v>
      </c>
      <c r="F142" s="337"/>
      <c r="G142" s="274"/>
      <c r="H142" s="221">
        <v>0</v>
      </c>
      <c r="I142" s="221">
        <v>4800</v>
      </c>
      <c r="J142" s="168"/>
    </row>
    <row r="143" spans="1:10" x14ac:dyDescent="0.25">
      <c r="A143" s="168"/>
      <c r="B143" s="86" t="s">
        <v>89</v>
      </c>
      <c r="C143" s="95">
        <v>506</v>
      </c>
      <c r="D143" s="167">
        <v>1080</v>
      </c>
      <c r="E143" s="220">
        <v>1030</v>
      </c>
      <c r="F143" s="337"/>
      <c r="G143" s="274" t="s">
        <v>267</v>
      </c>
      <c r="H143" s="221">
        <v>1000</v>
      </c>
      <c r="I143" s="221">
        <v>1800</v>
      </c>
      <c r="J143" s="168"/>
    </row>
    <row r="144" spans="1:10" x14ac:dyDescent="0.25">
      <c r="A144" s="168"/>
      <c r="B144" s="86" t="s">
        <v>12</v>
      </c>
      <c r="C144" s="95">
        <v>604</v>
      </c>
      <c r="D144" s="167">
        <v>7500</v>
      </c>
      <c r="E144" s="220">
        <v>7500</v>
      </c>
      <c r="F144" s="337"/>
      <c r="G144" s="274"/>
      <c r="H144" s="221">
        <v>5000</v>
      </c>
      <c r="I144" s="221">
        <v>6500</v>
      </c>
      <c r="J144" s="168"/>
    </row>
    <row r="145" spans="1:10" x14ac:dyDescent="0.25">
      <c r="A145" s="168"/>
      <c r="B145" s="86" t="s">
        <v>90</v>
      </c>
      <c r="C145" s="95">
        <v>517</v>
      </c>
      <c r="D145" s="167">
        <v>4000</v>
      </c>
      <c r="E145" s="220">
        <v>4000</v>
      </c>
      <c r="F145" s="337"/>
      <c r="G145" s="274" t="s">
        <v>268</v>
      </c>
      <c r="H145" s="221">
        <v>4000</v>
      </c>
      <c r="I145" s="221">
        <v>4000</v>
      </c>
      <c r="J145" s="168"/>
    </row>
    <row r="146" spans="1:10" x14ac:dyDescent="0.25">
      <c r="A146" s="168"/>
      <c r="B146" s="86" t="s">
        <v>91</v>
      </c>
      <c r="C146" s="95">
        <v>600</v>
      </c>
      <c r="D146" s="167">
        <v>10000</v>
      </c>
      <c r="E146" s="220">
        <v>10000</v>
      </c>
      <c r="F146" s="337"/>
      <c r="G146" s="274" t="s">
        <v>269</v>
      </c>
      <c r="H146" s="221">
        <v>10000</v>
      </c>
      <c r="I146" s="221">
        <v>11000</v>
      </c>
      <c r="J146" s="168"/>
    </row>
    <row r="147" spans="1:10" x14ac:dyDescent="0.25">
      <c r="A147" s="168"/>
      <c r="B147" s="86" t="s">
        <v>131</v>
      </c>
      <c r="C147" s="95">
        <v>552</v>
      </c>
      <c r="D147" s="167">
        <v>750</v>
      </c>
      <c r="E147" s="220">
        <v>750</v>
      </c>
      <c r="F147" s="337"/>
      <c r="G147" s="274" t="s">
        <v>270</v>
      </c>
      <c r="H147" s="221">
        <v>750</v>
      </c>
      <c r="I147" s="221">
        <v>750</v>
      </c>
      <c r="J147" s="168"/>
    </row>
    <row r="148" spans="1:10" x14ac:dyDescent="0.25">
      <c r="A148" s="168"/>
      <c r="B148" s="86" t="s">
        <v>92</v>
      </c>
      <c r="C148" s="95">
        <v>513</v>
      </c>
      <c r="D148" s="167">
        <v>20000</v>
      </c>
      <c r="E148" s="220">
        <v>20000</v>
      </c>
      <c r="F148" s="337"/>
      <c r="G148" s="274" t="s">
        <v>271</v>
      </c>
      <c r="H148" s="221">
        <v>24000</v>
      </c>
      <c r="I148" s="221">
        <v>24000</v>
      </c>
      <c r="J148" s="168"/>
    </row>
    <row r="149" spans="1:10" x14ac:dyDescent="0.25">
      <c r="A149" s="168"/>
      <c r="B149" s="86" t="s">
        <v>93</v>
      </c>
      <c r="C149" s="95">
        <v>544</v>
      </c>
      <c r="D149" s="167">
        <v>2750</v>
      </c>
      <c r="E149" s="220">
        <v>2750</v>
      </c>
      <c r="F149" s="337"/>
      <c r="G149" s="274" t="s">
        <v>272</v>
      </c>
      <c r="H149" s="221">
        <v>2750</v>
      </c>
      <c r="I149" s="221">
        <v>2750</v>
      </c>
      <c r="J149" s="168"/>
    </row>
    <row r="150" spans="1:10" x14ac:dyDescent="0.25">
      <c r="A150" s="168"/>
      <c r="B150" s="86" t="s">
        <v>94</v>
      </c>
      <c r="C150" s="95">
        <v>527</v>
      </c>
      <c r="D150" s="167">
        <v>6000</v>
      </c>
      <c r="E150" s="220">
        <v>6000</v>
      </c>
      <c r="F150" s="337"/>
      <c r="G150" s="274" t="s">
        <v>273</v>
      </c>
      <c r="H150" s="221">
        <v>6000</v>
      </c>
      <c r="I150" s="221">
        <v>6000</v>
      </c>
      <c r="J150" s="168"/>
    </row>
    <row r="151" spans="1:10" x14ac:dyDescent="0.25">
      <c r="A151" s="168"/>
      <c r="B151" s="86" t="s">
        <v>95</v>
      </c>
      <c r="C151" s="95">
        <v>369</v>
      </c>
      <c r="D151" s="167">
        <v>30000</v>
      </c>
      <c r="E151" s="220">
        <v>30000</v>
      </c>
      <c r="F151" s="337"/>
      <c r="G151" s="274" t="s">
        <v>274</v>
      </c>
      <c r="H151" s="221">
        <v>30000</v>
      </c>
      <c r="I151" s="221">
        <v>30000</v>
      </c>
      <c r="J151" s="168"/>
    </row>
    <row r="152" spans="1:10" x14ac:dyDescent="0.25">
      <c r="A152" s="168"/>
      <c r="B152" s="86" t="s">
        <v>136</v>
      </c>
      <c r="C152" s="101">
        <v>512</v>
      </c>
      <c r="D152" s="167">
        <v>150</v>
      </c>
      <c r="E152" s="220">
        <v>150</v>
      </c>
      <c r="F152" s="337"/>
      <c r="G152" s="274" t="s">
        <v>275</v>
      </c>
      <c r="H152" s="221">
        <v>150</v>
      </c>
      <c r="I152" s="221">
        <v>150</v>
      </c>
      <c r="J152" s="168"/>
    </row>
    <row r="153" spans="1:10" x14ac:dyDescent="0.25">
      <c r="A153" s="168"/>
      <c r="B153" s="127"/>
      <c r="C153" s="87"/>
      <c r="D153" s="281"/>
      <c r="E153" s="220"/>
      <c r="F153" s="337"/>
      <c r="G153" s="282"/>
      <c r="H153" s="221"/>
      <c r="I153" s="221"/>
      <c r="J153" s="168"/>
    </row>
    <row r="154" spans="1:10" ht="16.5" customHeight="1" thickBot="1" x14ac:dyDescent="0.3">
      <c r="A154" s="168"/>
      <c r="B154" s="366" t="s">
        <v>146</v>
      </c>
      <c r="C154" s="367"/>
      <c r="D154" s="115">
        <f>SUM(D136:D153)</f>
        <v>244180</v>
      </c>
      <c r="E154" s="115">
        <f>SUM(E136:E153)</f>
        <v>241630</v>
      </c>
      <c r="F154" s="315"/>
      <c r="G154" s="223"/>
      <c r="H154" s="217">
        <f>SUM(H136:H153)</f>
        <v>229150</v>
      </c>
      <c r="I154" s="217">
        <f>SUM(I136:I153)</f>
        <v>252050</v>
      </c>
      <c r="J154" s="168"/>
    </row>
    <row r="155" spans="1:10" ht="16.5" customHeight="1" thickBot="1" x14ac:dyDescent="0.3">
      <c r="A155" s="168"/>
      <c r="B155" s="136"/>
      <c r="C155" s="136"/>
      <c r="D155" s="59"/>
      <c r="E155" s="254"/>
      <c r="F155" s="342"/>
      <c r="G155" s="255"/>
      <c r="H155" s="254"/>
      <c r="I155" s="254"/>
      <c r="J155" s="168"/>
    </row>
    <row r="156" spans="1:10" ht="30.75" thickBot="1" x14ac:dyDescent="0.3">
      <c r="A156" s="168"/>
      <c r="B156" s="15" t="s">
        <v>118</v>
      </c>
      <c r="C156" s="206" t="s">
        <v>0</v>
      </c>
      <c r="D156" s="207" t="s">
        <v>187</v>
      </c>
      <c r="E156" s="208" t="s">
        <v>188</v>
      </c>
      <c r="F156" s="335"/>
      <c r="G156" s="209" t="s">
        <v>25</v>
      </c>
      <c r="H156" s="188" t="s">
        <v>189</v>
      </c>
      <c r="I156" s="188" t="s">
        <v>190</v>
      </c>
      <c r="J156" s="168"/>
    </row>
    <row r="157" spans="1:10" x14ac:dyDescent="0.25">
      <c r="A157" s="168"/>
      <c r="B157" s="88" t="s">
        <v>98</v>
      </c>
      <c r="C157" s="93">
        <v>548</v>
      </c>
      <c r="D157" s="228">
        <v>185000</v>
      </c>
      <c r="E157" s="190">
        <v>185000</v>
      </c>
      <c r="F157" s="327"/>
      <c r="G157" s="283" t="s">
        <v>276</v>
      </c>
      <c r="H157" s="192">
        <v>172550</v>
      </c>
      <c r="I157" s="192">
        <v>184550</v>
      </c>
      <c r="J157" s="168"/>
    </row>
    <row r="158" spans="1:10" x14ac:dyDescent="0.25">
      <c r="A158" s="168"/>
      <c r="B158" s="86" t="s">
        <v>99</v>
      </c>
      <c r="C158" s="103">
        <v>560</v>
      </c>
      <c r="D158" s="167">
        <v>1000</v>
      </c>
      <c r="E158" s="272">
        <v>1000</v>
      </c>
      <c r="F158" s="329"/>
      <c r="G158" s="274" t="s">
        <v>277</v>
      </c>
      <c r="H158" s="236">
        <v>1000</v>
      </c>
      <c r="I158" s="236">
        <v>1000</v>
      </c>
      <c r="J158" s="168"/>
    </row>
    <row r="159" spans="1:10" ht="28.5" x14ac:dyDescent="0.25">
      <c r="A159" s="168"/>
      <c r="B159" s="86" t="s">
        <v>100</v>
      </c>
      <c r="C159" s="103">
        <v>504</v>
      </c>
      <c r="D159" s="237">
        <v>0</v>
      </c>
      <c r="E159" s="213"/>
      <c r="F159" s="329"/>
      <c r="G159" s="294" t="s">
        <v>279</v>
      </c>
      <c r="H159" s="215">
        <v>0</v>
      </c>
      <c r="I159" s="215">
        <v>0</v>
      </c>
      <c r="J159" s="168"/>
    </row>
    <row r="160" spans="1:10" x14ac:dyDescent="0.25">
      <c r="A160" s="168"/>
      <c r="B160" s="86"/>
      <c r="C160" s="103"/>
      <c r="D160" s="237"/>
      <c r="E160" s="213"/>
      <c r="F160" s="329"/>
      <c r="G160" s="279"/>
      <c r="H160" s="215"/>
      <c r="I160" s="215"/>
      <c r="J160" s="168"/>
    </row>
    <row r="161" spans="1:10" x14ac:dyDescent="0.25">
      <c r="A161" s="168"/>
      <c r="B161" s="139" t="s">
        <v>198</v>
      </c>
      <c r="C161" s="103"/>
      <c r="D161" s="237"/>
      <c r="E161" s="213"/>
      <c r="F161" s="329"/>
      <c r="G161" s="295" t="s">
        <v>278</v>
      </c>
      <c r="H161" s="215"/>
      <c r="I161" s="215"/>
      <c r="J161" s="168"/>
    </row>
    <row r="162" spans="1:10" x14ac:dyDescent="0.25">
      <c r="A162" s="168"/>
      <c r="B162" s="86"/>
      <c r="C162" s="103"/>
      <c r="D162" s="237"/>
      <c r="E162" s="213"/>
      <c r="F162" s="329"/>
      <c r="G162" s="222"/>
      <c r="H162" s="215"/>
      <c r="I162" s="215"/>
      <c r="J162" s="168"/>
    </row>
    <row r="163" spans="1:10" ht="16.5" customHeight="1" thickBot="1" x14ac:dyDescent="0.3">
      <c r="A163" s="168"/>
      <c r="B163" s="366" t="s">
        <v>146</v>
      </c>
      <c r="C163" s="367"/>
      <c r="D163" s="115">
        <f>SUM(D157:D162)</f>
        <v>186000</v>
      </c>
      <c r="E163" s="115">
        <f>SUM(E157:E162)</f>
        <v>186000</v>
      </c>
      <c r="F163" s="315"/>
      <c r="G163" s="249"/>
      <c r="H163" s="256">
        <f>SUM(H157:H162)</f>
        <v>173550</v>
      </c>
      <c r="I163" s="256">
        <f>SUM(I157:I162)</f>
        <v>185550</v>
      </c>
      <c r="J163" s="168"/>
    </row>
    <row r="164" spans="1:10" ht="16.5" customHeight="1" thickBot="1" x14ac:dyDescent="0.3">
      <c r="A164" s="168"/>
      <c r="B164" s="136"/>
      <c r="C164" s="136"/>
      <c r="D164" s="59"/>
      <c r="E164" s="254"/>
      <c r="F164" s="342"/>
      <c r="G164" s="255"/>
      <c r="H164" s="254"/>
      <c r="I164" s="254"/>
      <c r="J164" s="168"/>
    </row>
    <row r="165" spans="1:10" ht="30.75" thickBot="1" x14ac:dyDescent="0.3">
      <c r="A165" s="168"/>
      <c r="B165" s="15" t="s">
        <v>45</v>
      </c>
      <c r="C165" s="206" t="s">
        <v>0</v>
      </c>
      <c r="D165" s="207" t="s">
        <v>187</v>
      </c>
      <c r="E165" s="208" t="s">
        <v>188</v>
      </c>
      <c r="F165" s="335"/>
      <c r="G165" s="209" t="s">
        <v>25</v>
      </c>
      <c r="H165" s="188" t="s">
        <v>189</v>
      </c>
      <c r="I165" s="188" t="s">
        <v>190</v>
      </c>
      <c r="J165" s="168"/>
    </row>
    <row r="166" spans="1:10" x14ac:dyDescent="0.25">
      <c r="A166" s="168"/>
      <c r="B166" s="88" t="s">
        <v>105</v>
      </c>
      <c r="C166" s="93">
        <v>614</v>
      </c>
      <c r="D166" s="228">
        <v>17808</v>
      </c>
      <c r="E166" s="190">
        <v>17808</v>
      </c>
      <c r="F166" s="327"/>
      <c r="G166" s="283" t="s">
        <v>280</v>
      </c>
      <c r="H166" s="192">
        <v>21808</v>
      </c>
      <c r="I166" s="192">
        <v>21808</v>
      </c>
      <c r="J166" s="168"/>
    </row>
    <row r="167" spans="1:10" x14ac:dyDescent="0.25">
      <c r="A167" s="168"/>
      <c r="B167" s="86" t="s">
        <v>106</v>
      </c>
      <c r="C167" s="103">
        <v>522</v>
      </c>
      <c r="D167" s="167">
        <v>3750</v>
      </c>
      <c r="E167" s="233">
        <v>3750</v>
      </c>
      <c r="F167" s="340"/>
      <c r="G167" s="274" t="s">
        <v>281</v>
      </c>
      <c r="H167" s="236">
        <v>3500</v>
      </c>
      <c r="I167" s="236">
        <v>3500</v>
      </c>
      <c r="J167" s="168"/>
    </row>
    <row r="168" spans="1:10" x14ac:dyDescent="0.25">
      <c r="A168" s="168"/>
      <c r="B168" s="86" t="s">
        <v>126</v>
      </c>
      <c r="C168" s="103">
        <v>616</v>
      </c>
      <c r="D168" s="237">
        <v>1700</v>
      </c>
      <c r="E168" s="213">
        <v>1700</v>
      </c>
      <c r="F168" s="329"/>
      <c r="G168" s="279" t="s">
        <v>282</v>
      </c>
      <c r="H168" s="215">
        <v>1700</v>
      </c>
      <c r="I168" s="215">
        <v>1700</v>
      </c>
      <c r="J168" s="168"/>
    </row>
    <row r="169" spans="1:10" x14ac:dyDescent="0.25">
      <c r="A169" s="168"/>
      <c r="B169" s="86" t="s">
        <v>201</v>
      </c>
      <c r="C169" s="103" t="s">
        <v>147</v>
      </c>
      <c r="D169" s="237">
        <v>0</v>
      </c>
      <c r="E169" s="213">
        <v>0</v>
      </c>
      <c r="F169" s="329"/>
      <c r="G169" s="279"/>
      <c r="H169" s="215"/>
      <c r="I169" s="215"/>
      <c r="J169" s="168"/>
    </row>
    <row r="170" spans="1:10" x14ac:dyDescent="0.25">
      <c r="A170" s="168"/>
      <c r="B170" s="86" t="s">
        <v>203</v>
      </c>
      <c r="C170" s="103" t="s">
        <v>147</v>
      </c>
      <c r="D170" s="237">
        <v>0</v>
      </c>
      <c r="E170" s="298">
        <v>15128</v>
      </c>
      <c r="F170" s="329">
        <v>1</v>
      </c>
      <c r="G170" s="302" t="s">
        <v>296</v>
      </c>
      <c r="H170" s="215">
        <v>0</v>
      </c>
      <c r="I170" s="215">
        <v>10835</v>
      </c>
      <c r="J170" s="168"/>
    </row>
    <row r="171" spans="1:10" x14ac:dyDescent="0.25">
      <c r="A171" s="168"/>
      <c r="B171" s="86"/>
      <c r="C171" s="103"/>
      <c r="D171" s="114"/>
      <c r="E171" s="213"/>
      <c r="F171" s="329"/>
      <c r="G171" s="222"/>
      <c r="H171" s="215"/>
      <c r="I171" s="215"/>
      <c r="J171" s="168"/>
    </row>
    <row r="172" spans="1:10" ht="16.5" customHeight="1" thickBot="1" x14ac:dyDescent="0.3">
      <c r="A172" s="168"/>
      <c r="B172" s="366" t="s">
        <v>146</v>
      </c>
      <c r="C172" s="367"/>
      <c r="D172" s="115">
        <f>SUM(D166:D171)</f>
        <v>23258</v>
      </c>
      <c r="E172" s="115">
        <f>SUM(E166:E171)</f>
        <v>38386</v>
      </c>
      <c r="F172" s="315"/>
      <c r="G172" s="249"/>
      <c r="H172" s="256">
        <f>SUM(H166:H171)</f>
        <v>27008</v>
      </c>
      <c r="I172" s="256">
        <f>SUM(I166:I171)</f>
        <v>37843</v>
      </c>
      <c r="J172" s="168"/>
    </row>
    <row r="173" spans="1:10" ht="16.5" customHeight="1" thickBot="1" x14ac:dyDescent="0.3">
      <c r="A173" s="168"/>
      <c r="B173" s="136"/>
      <c r="C173" s="136"/>
      <c r="D173" s="59"/>
      <c r="E173" s="254"/>
      <c r="F173" s="342"/>
      <c r="G173" s="255"/>
      <c r="H173" s="254"/>
      <c r="I173" s="254"/>
      <c r="J173" s="168"/>
    </row>
    <row r="174" spans="1:10" ht="30.75" thickBot="1" x14ac:dyDescent="0.3">
      <c r="A174" s="168"/>
      <c r="B174" s="15" t="s">
        <v>154</v>
      </c>
      <c r="C174" s="206" t="s">
        <v>0</v>
      </c>
      <c r="D174" s="207" t="s">
        <v>187</v>
      </c>
      <c r="E174" s="208" t="s">
        <v>188</v>
      </c>
      <c r="F174" s="335"/>
      <c r="G174" s="209" t="s">
        <v>25</v>
      </c>
      <c r="H174" s="188" t="s">
        <v>189</v>
      </c>
      <c r="I174" s="188" t="s">
        <v>190</v>
      </c>
      <c r="J174" s="168"/>
    </row>
    <row r="175" spans="1:10" x14ac:dyDescent="0.25">
      <c r="A175" s="168"/>
      <c r="B175" s="88" t="s">
        <v>197</v>
      </c>
      <c r="C175" s="93"/>
      <c r="D175" s="190">
        <v>-241160</v>
      </c>
      <c r="E175" s="301">
        <v>-247141</v>
      </c>
      <c r="F175" s="327">
        <v>1</v>
      </c>
      <c r="G175" s="283" t="s">
        <v>292</v>
      </c>
      <c r="H175" s="192">
        <v>-169965</v>
      </c>
      <c r="I175" s="192">
        <v>-220986</v>
      </c>
      <c r="J175" s="168"/>
    </row>
    <row r="176" spans="1:10" x14ac:dyDescent="0.25">
      <c r="A176" s="168"/>
      <c r="B176" s="86"/>
      <c r="C176" s="103"/>
      <c r="D176" s="284"/>
      <c r="E176" s="233"/>
      <c r="F176" s="340"/>
      <c r="G176" s="234"/>
      <c r="H176" s="246"/>
      <c r="I176" s="246"/>
      <c r="J176" s="168"/>
    </row>
    <row r="177" spans="1:10" ht="16.5" customHeight="1" thickBot="1" x14ac:dyDescent="0.3">
      <c r="A177" s="168"/>
      <c r="B177" s="366" t="s">
        <v>146</v>
      </c>
      <c r="C177" s="367"/>
      <c r="D177" s="248">
        <f>SUM(D175:D176)</f>
        <v>-241160</v>
      </c>
      <c r="E177" s="248">
        <f>SUM(E175:E176)</f>
        <v>-247141</v>
      </c>
      <c r="F177" s="343"/>
      <c r="G177" s="249"/>
      <c r="H177" s="256">
        <f>SUM(H175:H176)</f>
        <v>-169965</v>
      </c>
      <c r="I177" s="256">
        <f>SUM(I175:I176)</f>
        <v>-220986</v>
      </c>
      <c r="J177" s="168"/>
    </row>
    <row r="178" spans="1:10" ht="16.5" customHeight="1" thickBot="1" x14ac:dyDescent="0.3">
      <c r="A178" s="168"/>
      <c r="B178" s="136"/>
      <c r="C178" s="136"/>
      <c r="D178" s="59"/>
      <c r="E178" s="254"/>
      <c r="F178" s="342"/>
      <c r="G178" s="255"/>
      <c r="H178" s="254"/>
      <c r="I178" s="254"/>
      <c r="J178" s="168"/>
    </row>
    <row r="179" spans="1:10" ht="30.75" thickBot="1" x14ac:dyDescent="0.3">
      <c r="A179" s="168"/>
      <c r="B179" s="15" t="s">
        <v>122</v>
      </c>
      <c r="C179" s="206" t="s">
        <v>0</v>
      </c>
      <c r="D179" s="207" t="s">
        <v>187</v>
      </c>
      <c r="E179" s="208" t="s">
        <v>188</v>
      </c>
      <c r="F179" s="335"/>
      <c r="G179" s="209" t="s">
        <v>25</v>
      </c>
      <c r="H179" s="257" t="s">
        <v>189</v>
      </c>
      <c r="I179" s="258" t="s">
        <v>190</v>
      </c>
      <c r="J179" s="168"/>
    </row>
    <row r="180" spans="1:10" x14ac:dyDescent="0.25">
      <c r="A180" s="168"/>
      <c r="B180" s="81" t="s">
        <v>167</v>
      </c>
      <c r="C180" s="80">
        <v>370</v>
      </c>
      <c r="D180" s="285">
        <v>32145</v>
      </c>
      <c r="E180" s="286">
        <v>32145</v>
      </c>
      <c r="F180" s="344"/>
      <c r="G180" s="296"/>
      <c r="H180" s="196">
        <v>30117</v>
      </c>
      <c r="I180" s="196">
        <v>146686</v>
      </c>
      <c r="J180" s="168"/>
    </row>
    <row r="181" spans="1:10" x14ac:dyDescent="0.25">
      <c r="A181" s="168"/>
      <c r="B181" s="79" t="s">
        <v>204</v>
      </c>
      <c r="C181" s="83">
        <v>660</v>
      </c>
      <c r="D181" s="285"/>
      <c r="E181" s="286"/>
      <c r="F181" s="344"/>
      <c r="G181" s="296"/>
      <c r="H181" s="196">
        <v>0</v>
      </c>
      <c r="I181" s="196">
        <v>15461</v>
      </c>
      <c r="J181" s="168"/>
    </row>
    <row r="182" spans="1:10" x14ac:dyDescent="0.25">
      <c r="A182" s="168"/>
      <c r="B182" s="79"/>
      <c r="C182" s="83"/>
      <c r="D182" s="287"/>
      <c r="E182" s="286"/>
      <c r="F182" s="344"/>
      <c r="G182" s="296"/>
      <c r="H182" s="196"/>
      <c r="I182" s="196"/>
      <c r="J182" s="168"/>
    </row>
    <row r="183" spans="1:10" x14ac:dyDescent="0.25">
      <c r="A183" s="168"/>
      <c r="B183" s="82"/>
      <c r="C183" s="83"/>
      <c r="D183" s="260"/>
      <c r="E183" s="259"/>
      <c r="F183" s="344"/>
      <c r="G183" s="261"/>
      <c r="H183" s="196"/>
      <c r="I183" s="196"/>
      <c r="J183" s="168"/>
    </row>
    <row r="184" spans="1:10" ht="16.5" customHeight="1" thickBot="1" x14ac:dyDescent="0.3">
      <c r="A184" s="168"/>
      <c r="B184" s="366" t="s">
        <v>146</v>
      </c>
      <c r="C184" s="367"/>
      <c r="D184" s="115">
        <f>SUM(D180:D183)</f>
        <v>32145</v>
      </c>
      <c r="E184" s="115">
        <f>SUM(E180:E183)</f>
        <v>32145</v>
      </c>
      <c r="F184" s="315"/>
      <c r="G184" s="230"/>
      <c r="H184" s="231">
        <f>SUM(H180:H183)</f>
        <v>30117</v>
      </c>
      <c r="I184" s="231">
        <f>SUM(I180:I183)</f>
        <v>162147</v>
      </c>
      <c r="J184" s="168"/>
    </row>
    <row r="185" spans="1:10" ht="15.75" thickBot="1" x14ac:dyDescent="0.3">
      <c r="A185" s="168"/>
      <c r="B185" s="85"/>
      <c r="C185" s="58"/>
      <c r="D185" s="59"/>
      <c r="E185" s="262"/>
      <c r="F185" s="345"/>
      <c r="G185" s="205"/>
      <c r="H185" s="262"/>
      <c r="I185" s="262"/>
      <c r="J185" s="168"/>
    </row>
    <row r="186" spans="1:10" ht="15.75" thickBot="1" x14ac:dyDescent="0.3">
      <c r="A186" s="168"/>
      <c r="B186" s="368" t="s">
        <v>192</v>
      </c>
      <c r="C186" s="369"/>
      <c r="D186" s="125">
        <f>D13+D28+D37+D52+D61+D133+D154+D163+D172+D177+D184</f>
        <v>9852398</v>
      </c>
      <c r="E186" s="125">
        <f>E13+E28+E37+E52+E61+E133+E154+E163+E172+E177+E184</f>
        <v>10134758</v>
      </c>
      <c r="F186" s="347"/>
      <c r="G186" s="205"/>
      <c r="H186" s="288">
        <f>H13+H28+H37+H52+H61+H133+H154+H163+H172+H177+H184</f>
        <v>9179626</v>
      </c>
      <c r="I186" s="288">
        <f>I13+I28+I37+I52+I61+I133+I154+I163+I172+I177+I184</f>
        <v>9598429</v>
      </c>
      <c r="J186" s="168"/>
    </row>
    <row r="187" spans="1:10" x14ac:dyDescent="0.25">
      <c r="A187" s="168"/>
      <c r="B187" s="263"/>
      <c r="C187" s="264"/>
      <c r="D187" s="203"/>
      <c r="E187" s="204"/>
      <c r="F187" s="334"/>
      <c r="G187" s="205"/>
      <c r="H187" s="204"/>
      <c r="I187" s="204"/>
      <c r="J187" s="168"/>
    </row>
  </sheetData>
  <mergeCells count="23">
    <mergeCell ref="B113:C113"/>
    <mergeCell ref="B127:C127"/>
    <mergeCell ref="B61:C61"/>
    <mergeCell ref="B133:C133"/>
    <mergeCell ref="B184:C184"/>
    <mergeCell ref="B89:C89"/>
    <mergeCell ref="B108:C108"/>
    <mergeCell ref="B112:C112"/>
    <mergeCell ref="B126:C126"/>
    <mergeCell ref="B131:C131"/>
    <mergeCell ref="B64:C64"/>
    <mergeCell ref="B90:C90"/>
    <mergeCell ref="B109:C109"/>
    <mergeCell ref="B186:C186"/>
    <mergeCell ref="B163:C163"/>
    <mergeCell ref="B172:C172"/>
    <mergeCell ref="B177:C177"/>
    <mergeCell ref="B154:C154"/>
    <mergeCell ref="B2:I2"/>
    <mergeCell ref="B13:C13"/>
    <mergeCell ref="B28:C28"/>
    <mergeCell ref="B37:C37"/>
    <mergeCell ref="B52:C52"/>
  </mergeCells>
  <phoneticPr fontId="36" type="noConversion"/>
  <dataValidations count="3">
    <dataValidation type="whole" allowBlank="1" showInputMessage="1" showErrorMessage="1" error="Please enter figure as a positive number to the nearest whole pound" sqref="D8:D12" xr:uid="{00000000-0002-0000-0200-000000000000}">
      <formula1>-10000000</formula1>
      <formula2>1000000000</formula2>
    </dataValidation>
    <dataValidation type="whole" allowBlank="1" showInputMessage="1" showErrorMessage="1" error="Please enter figure as a positive number to the nearest whole pound" sqref="D31:D36 D136:D153" xr:uid="{00000000-0002-0000-0200-000001000000}">
      <formula1>-1000000</formula1>
      <formula2>1000000000</formula2>
    </dataValidation>
    <dataValidation type="whole" allowBlank="1" showInputMessage="1" showErrorMessage="1" error="Please enter figure as a positive number to the nearest whole pound" sqref="D55:D60 D16:D27 D180:D183 D157:D162 D166:D171 D40:D51 E131:F131 E112:F112 E89:F89 E108:F108 E126:F126 D176 D64:D132" xr:uid="{00000000-0002-0000-0200-000002000000}">
      <formula1>0</formula1>
      <formula2>1000000000</formula2>
    </dataValidation>
  </dataValidations>
  <pageMargins left="0.7" right="0.7" top="0.75" bottom="0.75" header="0.3" footer="0.3"/>
  <pageSetup paperSize="9"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0"/>
  <sheetViews>
    <sheetView workbookViewId="0">
      <selection activeCell="K21" sqref="K21"/>
    </sheetView>
  </sheetViews>
  <sheetFormatPr defaultRowHeight="14.25" x14ac:dyDescent="0.2"/>
  <cols>
    <col min="1" max="1" width="10.33203125" style="65" customWidth="1"/>
    <col min="2" max="2" width="26.88671875" style="65" customWidth="1"/>
    <col min="3" max="3" width="9.33203125" style="66" bestFit="1" customWidth="1"/>
    <col min="4" max="4" width="2.5546875" style="65" customWidth="1"/>
    <col min="5" max="5" width="10.33203125" style="65" customWidth="1"/>
    <col min="6" max="6" width="21.5546875" style="65" customWidth="1"/>
    <col min="7" max="7" width="10" style="66" customWidth="1"/>
    <col min="8" max="8" width="2.88671875" style="65" customWidth="1"/>
    <col min="9" max="9" width="10.33203125" style="65" customWidth="1"/>
    <col min="10" max="10" width="21.5546875" style="65" customWidth="1"/>
    <col min="11" max="11" width="10" style="65" customWidth="1"/>
    <col min="12" max="12" width="10.6640625" style="65" customWidth="1"/>
    <col min="13" max="16384" width="8.88671875" style="65"/>
  </cols>
  <sheetData>
    <row r="1" spans="1:12" ht="18" x14ac:dyDescent="0.25">
      <c r="A1" s="64" t="s">
        <v>285</v>
      </c>
    </row>
    <row r="3" spans="1:12" s="67" customFormat="1" ht="15" x14ac:dyDescent="0.2">
      <c r="A3" s="379" t="s">
        <v>233</v>
      </c>
      <c r="B3" s="379"/>
      <c r="C3" s="379"/>
      <c r="E3" s="379" t="s">
        <v>232</v>
      </c>
      <c r="F3" s="379"/>
      <c r="G3" s="379"/>
      <c r="I3" s="379" t="s">
        <v>231</v>
      </c>
      <c r="J3" s="379"/>
      <c r="K3" s="379"/>
    </row>
    <row r="4" spans="1:12" x14ac:dyDescent="0.2">
      <c r="K4" s="66"/>
    </row>
    <row r="5" spans="1:12" s="70" customFormat="1" x14ac:dyDescent="0.2">
      <c r="A5" s="68" t="s">
        <v>0</v>
      </c>
      <c r="B5" s="68" t="s">
        <v>47</v>
      </c>
      <c r="C5" s="69" t="s">
        <v>146</v>
      </c>
      <c r="E5" s="68" t="s">
        <v>0</v>
      </c>
      <c r="F5" s="68" t="s">
        <v>47</v>
      </c>
      <c r="G5" s="69" t="s">
        <v>146</v>
      </c>
      <c r="I5" s="68"/>
      <c r="J5" s="68" t="s">
        <v>47</v>
      </c>
      <c r="K5" s="69" t="s">
        <v>289</v>
      </c>
      <c r="L5" s="68" t="s">
        <v>188</v>
      </c>
    </row>
    <row r="6" spans="1:12" x14ac:dyDescent="0.2">
      <c r="A6" s="71"/>
      <c r="B6" s="71"/>
      <c r="C6" s="72"/>
      <c r="D6" s="73"/>
      <c r="E6" s="71"/>
      <c r="F6" s="71"/>
      <c r="G6" s="72"/>
      <c r="H6" s="73"/>
      <c r="I6" s="71"/>
      <c r="J6" s="71"/>
      <c r="K6" s="72"/>
      <c r="L6" s="72"/>
    </row>
    <row r="7" spans="1:12" x14ac:dyDescent="0.2">
      <c r="A7" s="71" t="s">
        <v>143</v>
      </c>
      <c r="B7" s="71" t="s">
        <v>144</v>
      </c>
      <c r="C7" s="72">
        <v>4880</v>
      </c>
      <c r="D7" s="73"/>
      <c r="E7" s="74">
        <v>370</v>
      </c>
      <c r="F7" s="75" t="s">
        <v>151</v>
      </c>
      <c r="G7" s="76">
        <v>0</v>
      </c>
      <c r="H7" s="73"/>
      <c r="I7" s="74"/>
      <c r="J7" s="289" t="s">
        <v>234</v>
      </c>
      <c r="K7" s="76">
        <v>260843</v>
      </c>
      <c r="L7" s="76">
        <v>160247</v>
      </c>
    </row>
    <row r="8" spans="1:12" x14ac:dyDescent="0.2">
      <c r="A8" s="71">
        <v>351</v>
      </c>
      <c r="B8" s="71" t="s">
        <v>169</v>
      </c>
      <c r="C8" s="72">
        <v>18308</v>
      </c>
      <c r="D8" s="73"/>
      <c r="E8" s="71"/>
      <c r="F8" s="74" t="s">
        <v>137</v>
      </c>
      <c r="G8" s="76"/>
      <c r="H8" s="73"/>
      <c r="I8" s="71"/>
      <c r="J8" s="74"/>
      <c r="K8" s="72"/>
      <c r="L8" s="72"/>
    </row>
    <row r="9" spans="1:12" x14ac:dyDescent="0.2">
      <c r="A9" s="71">
        <v>354</v>
      </c>
      <c r="B9" s="71" t="s">
        <v>2</v>
      </c>
      <c r="C9" s="72">
        <v>5981</v>
      </c>
      <c r="D9" s="73"/>
      <c r="E9" s="71"/>
      <c r="F9" s="74" t="s">
        <v>121</v>
      </c>
      <c r="G9" s="72"/>
      <c r="H9" s="73"/>
      <c r="J9" s="77" t="s">
        <v>146</v>
      </c>
      <c r="K9" s="78">
        <f>SUM(K7:K8)</f>
        <v>260843</v>
      </c>
      <c r="L9" s="78">
        <f>SUM(L7:L8)</f>
        <v>160247</v>
      </c>
    </row>
    <row r="10" spans="1:12" x14ac:dyDescent="0.2">
      <c r="A10" s="71">
        <v>367</v>
      </c>
      <c r="B10" s="71" t="s">
        <v>170</v>
      </c>
      <c r="C10" s="72">
        <v>422</v>
      </c>
      <c r="D10" s="73"/>
      <c r="F10" s="77" t="s">
        <v>146</v>
      </c>
      <c r="G10" s="78">
        <f>SUM(G7:G9)</f>
        <v>0</v>
      </c>
      <c r="H10" s="73"/>
      <c r="K10" s="66"/>
    </row>
    <row r="11" spans="1:12" x14ac:dyDescent="0.2">
      <c r="A11" s="71">
        <v>509</v>
      </c>
      <c r="B11" s="71" t="s">
        <v>145</v>
      </c>
      <c r="C11" s="72">
        <v>920</v>
      </c>
      <c r="D11" s="73"/>
      <c r="H11" s="73"/>
      <c r="K11" s="66"/>
    </row>
    <row r="12" spans="1:12" x14ac:dyDescent="0.2">
      <c r="A12" s="71">
        <v>553</v>
      </c>
      <c r="B12" s="71" t="s">
        <v>171</v>
      </c>
      <c r="C12" s="72">
        <v>0</v>
      </c>
      <c r="D12" s="73"/>
      <c r="H12" s="73"/>
      <c r="K12" s="66"/>
    </row>
    <row r="13" spans="1:12" ht="15" x14ac:dyDescent="0.2">
      <c r="A13" s="71" t="s">
        <v>74</v>
      </c>
      <c r="B13" s="71" t="s">
        <v>172</v>
      </c>
      <c r="C13" s="72">
        <v>11224</v>
      </c>
      <c r="D13" s="73"/>
      <c r="E13" s="379" t="s">
        <v>235</v>
      </c>
      <c r="F13" s="379"/>
      <c r="G13" s="379"/>
      <c r="H13" s="73"/>
      <c r="J13" s="73"/>
      <c r="K13" s="73"/>
    </row>
    <row r="14" spans="1:12" x14ac:dyDescent="0.2">
      <c r="A14" s="71" t="s">
        <v>173</v>
      </c>
      <c r="B14" s="71" t="s">
        <v>174</v>
      </c>
      <c r="C14" s="72">
        <v>11739</v>
      </c>
      <c r="D14" s="73"/>
      <c r="H14" s="73"/>
      <c r="J14" s="73"/>
      <c r="K14" s="73"/>
    </row>
    <row r="15" spans="1:12" x14ac:dyDescent="0.2">
      <c r="A15" s="297" t="s">
        <v>283</v>
      </c>
      <c r="B15" s="297" t="s">
        <v>284</v>
      </c>
      <c r="C15" s="72">
        <v>3389</v>
      </c>
      <c r="D15" s="73"/>
      <c r="E15" s="68" t="s">
        <v>0</v>
      </c>
      <c r="F15" s="68" t="s">
        <v>47</v>
      </c>
      <c r="G15" s="69" t="s">
        <v>146</v>
      </c>
      <c r="H15" s="73"/>
      <c r="J15" s="73"/>
      <c r="K15" s="73"/>
    </row>
    <row r="16" spans="1:12" x14ac:dyDescent="0.2">
      <c r="A16" s="71"/>
      <c r="B16" s="71"/>
      <c r="C16" s="72"/>
      <c r="D16" s="73"/>
      <c r="E16" s="71"/>
      <c r="F16" s="71"/>
      <c r="G16" s="72"/>
      <c r="H16" s="73"/>
      <c r="J16" s="73"/>
      <c r="K16" s="73"/>
    </row>
    <row r="17" spans="1:11" x14ac:dyDescent="0.2">
      <c r="A17" s="71"/>
      <c r="B17" s="71"/>
      <c r="C17" s="72"/>
      <c r="D17" s="73"/>
      <c r="E17" s="299" t="s">
        <v>148</v>
      </c>
      <c r="F17" s="300" t="s">
        <v>235</v>
      </c>
      <c r="G17" s="76">
        <v>145000</v>
      </c>
      <c r="H17" s="73"/>
      <c r="J17" s="73"/>
      <c r="K17" s="73"/>
    </row>
    <row r="18" spans="1:11" x14ac:dyDescent="0.2">
      <c r="A18" s="71"/>
      <c r="B18" s="71"/>
      <c r="C18" s="72"/>
      <c r="D18" s="73"/>
      <c r="E18" s="71"/>
      <c r="F18" s="74"/>
      <c r="G18" s="76"/>
      <c r="H18" s="73"/>
      <c r="J18" s="73"/>
      <c r="K18" s="73"/>
    </row>
    <row r="19" spans="1:11" x14ac:dyDescent="0.2">
      <c r="A19" s="71"/>
      <c r="B19" s="71"/>
      <c r="C19" s="72"/>
      <c r="D19" s="73"/>
      <c r="E19" s="71"/>
      <c r="F19" s="74"/>
      <c r="G19" s="72"/>
      <c r="H19" s="73"/>
      <c r="J19" s="73"/>
      <c r="K19" s="73"/>
    </row>
    <row r="20" spans="1:11" x14ac:dyDescent="0.2">
      <c r="B20" s="77" t="s">
        <v>146</v>
      </c>
      <c r="C20" s="78">
        <f>SUM(C7:C19)</f>
        <v>56863</v>
      </c>
      <c r="D20" s="73"/>
      <c r="F20" s="77" t="s">
        <v>146</v>
      </c>
      <c r="G20" s="78">
        <f>SUM(G17:G19)</f>
        <v>145000</v>
      </c>
      <c r="H20" s="73"/>
    </row>
  </sheetData>
  <mergeCells count="4">
    <mergeCell ref="A3:C3"/>
    <mergeCell ref="E3:G3"/>
    <mergeCell ref="I3:K3"/>
    <mergeCell ref="E13:G13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INCOME</vt:lpstr>
      <vt:lpstr>EXPENDITURE</vt:lpstr>
      <vt:lpstr>Appendix 1 - Brought forward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2023-10-04T10:00:38Z</cp:lastPrinted>
  <dcterms:created xsi:type="dcterms:W3CDTF">2018-06-04T09:40:25Z</dcterms:created>
  <dcterms:modified xsi:type="dcterms:W3CDTF">2023-10-04T10:25:00Z</dcterms:modified>
</cp:coreProperties>
</file>