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O30" i="6" l="1"/>
  <c r="H30" i="6"/>
  <c r="J30" i="6"/>
  <c r="D30" i="6"/>
  <c r="G32" i="6"/>
  <c r="O26" i="6"/>
  <c r="N30" i="6"/>
  <c r="M30" i="6"/>
  <c r="E30" i="6"/>
  <c r="F30" i="6"/>
  <c r="G30" i="6"/>
  <c r="I30" i="6"/>
  <c r="K30" i="6"/>
  <c r="L30" i="6"/>
  <c r="E32" i="6"/>
  <c r="E26" i="6"/>
  <c r="F26" i="6"/>
  <c r="G26" i="6"/>
  <c r="H26" i="6"/>
  <c r="I26" i="6"/>
  <c r="J26" i="6"/>
  <c r="K26" i="6"/>
  <c r="L26" i="6"/>
  <c r="M26" i="6"/>
  <c r="N26" i="6"/>
  <c r="D26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M9" i="6"/>
  <c r="I9" i="6"/>
  <c r="E9" i="6"/>
  <c r="D11" i="6"/>
  <c r="O7" i="6"/>
  <c r="N7" i="6"/>
  <c r="L7" i="6"/>
  <c r="H7" i="6"/>
  <c r="E7" i="6"/>
  <c r="F7" i="6"/>
  <c r="K7" i="6"/>
  <c r="D7" i="6"/>
  <c r="G7" i="6"/>
  <c r="I7" i="6"/>
  <c r="J7" i="6"/>
  <c r="M7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I39" i="2" l="1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<sst xmlns="http://schemas.openxmlformats.org/spreadsheetml/2006/main" count="190" uniqueCount="106">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</sst>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H43" sqref="H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3"/>
      <c r="D5" s="165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7"/>
      <c r="P5" s="163"/>
      <c r="Q5" s="169"/>
      <c r="R5" s="1"/>
    </row>
    <row r="6" spans="1:18" s="3" customFormat="1" ht="9.9499999999999993" customHeight="1" thickBot="1" x14ac:dyDescent="0.25">
      <c r="A6" s="4"/>
      <c r="B6" s="9"/>
      <c r="C6" s="164"/>
      <c r="D6" s="16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8"/>
      <c r="P6" s="164"/>
      <c r="Q6" s="170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1"/>
      <c r="D24" s="173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9"/>
      <c r="P24" s="171"/>
      <c r="Q24" s="177"/>
      <c r="R24" s="1"/>
    </row>
    <row r="25" spans="1:18" ht="9.9499999999999993" customHeight="1" thickBot="1" x14ac:dyDescent="0.25">
      <c r="A25" s="1"/>
      <c r="B25" s="6"/>
      <c r="C25" s="172"/>
      <c r="D25" s="174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80"/>
      <c r="P25" s="172"/>
      <c r="Q25" s="178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1" sqref="K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8.109375" style="2" bestFit="1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5" t="s">
        <v>83</v>
      </c>
      <c r="C2" s="20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1"/>
      <c r="D5" s="183"/>
      <c r="E5" s="189"/>
      <c r="F5" s="185"/>
      <c r="G5" s="189"/>
      <c r="H5" s="187"/>
      <c r="I5" s="189"/>
      <c r="J5" s="185"/>
      <c r="K5" s="189"/>
      <c r="L5" s="185"/>
      <c r="M5" s="189"/>
      <c r="N5" s="187"/>
      <c r="O5" s="189"/>
      <c r="P5" s="187"/>
      <c r="Q5" s="189"/>
      <c r="R5" s="185"/>
      <c r="S5" s="189"/>
      <c r="T5" s="185"/>
      <c r="U5" s="189"/>
      <c r="V5" s="185"/>
      <c r="W5" s="189"/>
      <c r="X5" s="185"/>
      <c r="Y5" s="189"/>
      <c r="Z5" s="185"/>
      <c r="AA5" s="199"/>
      <c r="AB5" s="195"/>
      <c r="AC5" s="1"/>
    </row>
    <row r="6" spans="1:29" s="3" customFormat="1" ht="9.9499999999999993" customHeight="1" thickBot="1" x14ac:dyDescent="0.25">
      <c r="A6" s="4"/>
      <c r="B6" s="33"/>
      <c r="C6" s="182"/>
      <c r="D6" s="184"/>
      <c r="E6" s="190"/>
      <c r="F6" s="186"/>
      <c r="G6" s="190"/>
      <c r="H6" s="188"/>
      <c r="I6" s="190"/>
      <c r="J6" s="186"/>
      <c r="K6" s="190"/>
      <c r="L6" s="186"/>
      <c r="M6" s="190"/>
      <c r="N6" s="188"/>
      <c r="O6" s="190"/>
      <c r="P6" s="188"/>
      <c r="Q6" s="190"/>
      <c r="R6" s="186"/>
      <c r="S6" s="190"/>
      <c r="T6" s="186"/>
      <c r="U6" s="190"/>
      <c r="V6" s="186"/>
      <c r="W6" s="190"/>
      <c r="X6" s="186"/>
      <c r="Y6" s="190"/>
      <c r="Z6" s="186"/>
      <c r="AA6" s="200"/>
      <c r="AB6" s="196"/>
      <c r="AC6" s="4"/>
    </row>
    <row r="7" spans="1:29" x14ac:dyDescent="0.2">
      <c r="A7" s="1"/>
      <c r="B7" s="108" t="s">
        <v>60</v>
      </c>
      <c r="C7" s="58">
        <f>'Forecast - Current'!C7</f>
        <v>7985900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633096</v>
      </c>
      <c r="K7" s="102">
        <v>634435</v>
      </c>
      <c r="L7" s="125">
        <f>'Forecast - Current'!H7</f>
        <v>682273</v>
      </c>
      <c r="M7" s="102"/>
      <c r="N7" s="125">
        <f>'Forecast - Current'!I7</f>
        <v>633096</v>
      </c>
      <c r="O7" s="102"/>
      <c r="P7" s="125">
        <f>'Forecast - Current'!J7</f>
        <v>633096</v>
      </c>
      <c r="Q7" s="102"/>
      <c r="R7" s="125">
        <f>'Forecast - Current'!K7</f>
        <v>677032</v>
      </c>
      <c r="S7" s="102"/>
      <c r="T7" s="125">
        <f>'Forecast - Current'!L7</f>
        <v>715673</v>
      </c>
      <c r="U7" s="102"/>
      <c r="V7" s="125">
        <f>'Forecast - Current'!M7</f>
        <v>633096</v>
      </c>
      <c r="W7" s="102"/>
      <c r="X7" s="125">
        <f>'Forecast - Current'!N7</f>
        <v>710677</v>
      </c>
      <c r="Y7" s="102"/>
      <c r="Z7" s="125">
        <f>'Forecast - Current'!O7</f>
        <v>633108</v>
      </c>
      <c r="AA7" s="103"/>
      <c r="AB7" s="119">
        <f>E7+G7+I7+K7+M7+O7+Q7+S7+U7+W7+Y7+AA7</f>
        <v>2678196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/>
      <c r="N9" s="126">
        <f>'Forecast - Current'!I9</f>
        <v>35274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35276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33468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12083</v>
      </c>
      <c r="E11" s="104">
        <v>13011</v>
      </c>
      <c r="F11" s="126">
        <f>'Forecast - Current'!E11</f>
        <v>12083</v>
      </c>
      <c r="G11" s="104">
        <v>11576</v>
      </c>
      <c r="H11" s="126">
        <f>'Forecast - Current'!F11</f>
        <v>12083</v>
      </c>
      <c r="I11" s="104">
        <v>13969</v>
      </c>
      <c r="J11" s="126">
        <f>'Forecast - Current'!G11</f>
        <v>12083</v>
      </c>
      <c r="K11" s="104">
        <v>10400</v>
      </c>
      <c r="L11" s="126">
        <f>'Forecast - Current'!H11</f>
        <v>12083</v>
      </c>
      <c r="M11" s="104"/>
      <c r="N11" s="126">
        <f>'Forecast - Current'!I11</f>
        <v>12083</v>
      </c>
      <c r="O11" s="104"/>
      <c r="P11" s="126">
        <f>'Forecast - Current'!J11</f>
        <v>12083</v>
      </c>
      <c r="Q11" s="104"/>
      <c r="R11" s="126">
        <f>'Forecast - Current'!K11</f>
        <v>12083</v>
      </c>
      <c r="S11" s="104"/>
      <c r="T11" s="126">
        <f>'Forecast - Current'!L11</f>
        <v>12083</v>
      </c>
      <c r="U11" s="104"/>
      <c r="V11" s="126">
        <f>'Forecast - Current'!M11</f>
        <v>12083</v>
      </c>
      <c r="W11" s="104"/>
      <c r="X11" s="126">
        <f>'Forecast - Current'!N11</f>
        <v>12083</v>
      </c>
      <c r="Y11" s="104"/>
      <c r="Z11" s="126">
        <f>'Forecast - Current'!O11</f>
        <v>12087</v>
      </c>
      <c r="AA11" s="105"/>
      <c r="AB11" s="120">
        <f t="shared" si="0"/>
        <v>48956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10011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/>
      <c r="N15" s="126">
        <f>'Forecast - Current'!I15</f>
        <v>1270</v>
      </c>
      <c r="O15" s="104"/>
      <c r="P15" s="126">
        <f>'Forecast - Current'!J15</f>
        <v>1270</v>
      </c>
      <c r="Q15" s="104"/>
      <c r="R15" s="126">
        <f>'Forecast - Current'!K15</f>
        <v>1270</v>
      </c>
      <c r="S15" s="104"/>
      <c r="T15" s="126">
        <f>'Forecast - Current'!L15</f>
        <v>1270</v>
      </c>
      <c r="U15" s="104"/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182752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8259087</v>
      </c>
      <c r="D21" s="114">
        <f>'Forecast - Current'!D21</f>
        <v>666946</v>
      </c>
      <c r="E21" s="115">
        <f>SUM(E7:E20)</f>
        <v>693005</v>
      </c>
      <c r="F21" s="116">
        <f>'Forecast - Current'!E21</f>
        <v>730900</v>
      </c>
      <c r="G21" s="115">
        <f>SUM(G7:G20)</f>
        <v>761141</v>
      </c>
      <c r="H21" s="116">
        <f>'Forecast - Current'!F21</f>
        <v>719353</v>
      </c>
      <c r="I21" s="115">
        <f>SUM(I7:I20)</f>
        <v>786321</v>
      </c>
      <c r="J21" s="116">
        <f>'Forecast - Current'!G21</f>
        <v>646449</v>
      </c>
      <c r="K21" s="115">
        <f>SUM(K7:K20)</f>
        <v>720029</v>
      </c>
      <c r="L21" s="116">
        <f>'Forecast - Current'!H21</f>
        <v>695626</v>
      </c>
      <c r="M21" s="115">
        <f>SUM(M7:M20)</f>
        <v>0</v>
      </c>
      <c r="N21" s="116">
        <f>'Forecast - Current'!I21</f>
        <v>681723</v>
      </c>
      <c r="O21" s="115">
        <f>SUM(O7:O20)</f>
        <v>0</v>
      </c>
      <c r="P21" s="116">
        <f>'Forecast - Current'!J21</f>
        <v>646449</v>
      </c>
      <c r="Q21" s="115">
        <f>SUM(Q7:Q20)</f>
        <v>0</v>
      </c>
      <c r="R21" s="116">
        <f>'Forecast - Current'!K21</f>
        <v>690385</v>
      </c>
      <c r="S21" s="115">
        <f>SUM(S7:S20)</f>
        <v>0</v>
      </c>
      <c r="T21" s="116">
        <f>'Forecast - Current'!L21</f>
        <v>729026</v>
      </c>
      <c r="U21" s="115">
        <f>SUM(U7:U20)</f>
        <v>0</v>
      </c>
      <c r="V21" s="116">
        <f>'Forecast - Current'!M21</f>
        <v>681725</v>
      </c>
      <c r="W21" s="115">
        <f>SUM(W7:W20)</f>
        <v>0</v>
      </c>
      <c r="X21" s="116">
        <f>'Forecast - Current'!N21</f>
        <v>724030</v>
      </c>
      <c r="Y21" s="115">
        <f>SUM(Y7:Y20)</f>
        <v>0</v>
      </c>
      <c r="Z21" s="116">
        <f>'Forecast - Current'!O21</f>
        <v>646475</v>
      </c>
      <c r="AA21" s="117">
        <f>SUM(AA7:AA20)</f>
        <v>0</v>
      </c>
      <c r="AB21" s="118">
        <f t="shared" si="0"/>
        <v>2960496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7"/>
      <c r="D24" s="209"/>
      <c r="E24" s="193"/>
      <c r="F24" s="197"/>
      <c r="G24" s="193"/>
      <c r="H24" s="203"/>
      <c r="I24" s="193"/>
      <c r="J24" s="197"/>
      <c r="K24" s="193"/>
      <c r="L24" s="197"/>
      <c r="M24" s="193"/>
      <c r="N24" s="203"/>
      <c r="O24" s="193"/>
      <c r="P24" s="203"/>
      <c r="Q24" s="193"/>
      <c r="R24" s="197"/>
      <c r="S24" s="193"/>
      <c r="T24" s="197"/>
      <c r="U24" s="193"/>
      <c r="V24" s="197"/>
      <c r="W24" s="193"/>
      <c r="X24" s="197"/>
      <c r="Y24" s="193"/>
      <c r="Z24" s="197"/>
      <c r="AA24" s="201"/>
      <c r="AB24" s="191"/>
      <c r="AC24" s="1"/>
    </row>
    <row r="25" spans="1:29" ht="9.9499999999999993" customHeight="1" thickBot="1" x14ac:dyDescent="0.25">
      <c r="A25" s="1"/>
      <c r="B25" s="35"/>
      <c r="C25" s="208"/>
      <c r="D25" s="210"/>
      <c r="E25" s="194"/>
      <c r="F25" s="198"/>
      <c r="G25" s="194"/>
      <c r="H25" s="204"/>
      <c r="I25" s="194"/>
      <c r="J25" s="198"/>
      <c r="K25" s="194"/>
      <c r="L25" s="198"/>
      <c r="M25" s="194"/>
      <c r="N25" s="204"/>
      <c r="O25" s="194"/>
      <c r="P25" s="204"/>
      <c r="Q25" s="194"/>
      <c r="R25" s="198"/>
      <c r="S25" s="194"/>
      <c r="T25" s="198"/>
      <c r="U25" s="194"/>
      <c r="V25" s="198"/>
      <c r="W25" s="194"/>
      <c r="X25" s="198"/>
      <c r="Y25" s="194"/>
      <c r="Z25" s="198"/>
      <c r="AA25" s="202"/>
      <c r="AB25" s="192"/>
      <c r="AC25" s="1"/>
    </row>
    <row r="26" spans="1:29" x14ac:dyDescent="0.2">
      <c r="A26" s="1"/>
      <c r="B26" s="36" t="s">
        <v>22</v>
      </c>
      <c r="C26" s="68">
        <f>'Forecast - Current'!C26</f>
        <v>6710752</v>
      </c>
      <c r="D26" s="47">
        <f>'Forecast - Current'!D26</f>
        <v>559229</v>
      </c>
      <c r="E26" s="102">
        <v>543784</v>
      </c>
      <c r="F26" s="125">
        <f>'Forecast - Current'!E26</f>
        <v>559229</v>
      </c>
      <c r="G26" s="102">
        <v>557899</v>
      </c>
      <c r="H26" s="125">
        <f>'Forecast - Current'!F26</f>
        <v>559229</v>
      </c>
      <c r="I26" s="102">
        <v>473691</v>
      </c>
      <c r="J26" s="125">
        <f>'Forecast - Current'!G26</f>
        <v>559229</v>
      </c>
      <c r="K26" s="102">
        <v>575927</v>
      </c>
      <c r="L26" s="125">
        <f>'Forecast - Current'!H26</f>
        <v>559229</v>
      </c>
      <c r="M26" s="102"/>
      <c r="N26" s="125">
        <f>'Forecast - Current'!I26</f>
        <v>559229</v>
      </c>
      <c r="O26" s="102"/>
      <c r="P26" s="125">
        <f>'Forecast - Current'!J26</f>
        <v>559229</v>
      </c>
      <c r="Q26" s="102"/>
      <c r="R26" s="125">
        <f>'Forecast - Current'!K26</f>
        <v>559229</v>
      </c>
      <c r="S26" s="102"/>
      <c r="T26" s="125">
        <f>'Forecast - Current'!L26</f>
        <v>559229</v>
      </c>
      <c r="U26" s="102"/>
      <c r="V26" s="125">
        <f>'Forecast - Current'!M26</f>
        <v>559229</v>
      </c>
      <c r="W26" s="102"/>
      <c r="X26" s="125">
        <f>'Forecast - Current'!N26</f>
        <v>559229</v>
      </c>
      <c r="Y26" s="102"/>
      <c r="Z26" s="125">
        <f>'Forecast - Current'!O26</f>
        <v>559233</v>
      </c>
      <c r="AA26" s="103"/>
      <c r="AB26" s="65">
        <f>E26+G26+I26+K26+M26+O26+Q26+S26+U26+W26+Y26+AA26</f>
        <v>2151301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18137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/>
      <c r="N30" s="125">
        <f>'Forecast - Current'!I30</f>
        <v>113852</v>
      </c>
      <c r="O30" s="104"/>
      <c r="P30" s="125">
        <f>'Forecast - Current'!J30</f>
        <v>124756</v>
      </c>
      <c r="Q30" s="104"/>
      <c r="R30" s="125">
        <f>'Forecast - Current'!K30</f>
        <v>113852</v>
      </c>
      <c r="S30" s="104"/>
      <c r="T30" s="125">
        <f>'Forecast - Current'!L30</f>
        <v>113852</v>
      </c>
      <c r="U30" s="104"/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775487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198600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8714400</v>
      </c>
      <c r="D37" s="131">
        <f>'Forecast - Current'!D37</f>
        <v>856018</v>
      </c>
      <c r="E37" s="115">
        <f>SUM(E26:E36)</f>
        <v>840574</v>
      </c>
      <c r="F37" s="116">
        <f>'Forecast - Current'!E37</f>
        <v>808059</v>
      </c>
      <c r="G37" s="115">
        <f>SUM(G26:G36)</f>
        <v>755599</v>
      </c>
      <c r="H37" s="116">
        <f>'Forecast - Current'!F37</f>
        <v>673081</v>
      </c>
      <c r="I37" s="115">
        <f>SUM(I26:I36)</f>
        <v>724232</v>
      </c>
      <c r="J37" s="116">
        <f>'Forecast - Current'!G37</f>
        <v>871681</v>
      </c>
      <c r="K37" s="115">
        <f>SUM(K26:K36)</f>
        <v>834531</v>
      </c>
      <c r="L37" s="116">
        <f>'Forecast - Current'!H37</f>
        <v>758081</v>
      </c>
      <c r="M37" s="115">
        <f>SUM(M26:M36)</f>
        <v>0</v>
      </c>
      <c r="N37" s="116">
        <f>'Forecast - Current'!I37</f>
        <v>673081</v>
      </c>
      <c r="O37" s="115">
        <f>SUM(O26:O36)</f>
        <v>0</v>
      </c>
      <c r="P37" s="116">
        <f>'Forecast - Current'!J37</f>
        <v>683985</v>
      </c>
      <c r="Q37" s="115">
        <f>SUM(Q26:Q36)</f>
        <v>0</v>
      </c>
      <c r="R37" s="116">
        <f>'Forecast - Current'!K37</f>
        <v>673081</v>
      </c>
      <c r="S37" s="115">
        <f>SUM(S26:S36)</f>
        <v>0</v>
      </c>
      <c r="T37" s="116">
        <f>'Forecast - Current'!L37</f>
        <v>673081</v>
      </c>
      <c r="U37" s="115">
        <f>SUM(U26:U36)</f>
        <v>0</v>
      </c>
      <c r="V37" s="116">
        <f>'Forecast - Current'!M37</f>
        <v>688081</v>
      </c>
      <c r="W37" s="115">
        <f>SUM(W26:W36)</f>
        <v>0</v>
      </c>
      <c r="X37" s="116">
        <f>'Forecast - Current'!N37</f>
        <v>683081</v>
      </c>
      <c r="Y37" s="115">
        <f>SUM(Y26:Y36)</f>
        <v>0</v>
      </c>
      <c r="Z37" s="116">
        <f>'Forecast - Current'!O37</f>
        <v>673090</v>
      </c>
      <c r="AA37" s="117">
        <f>SUM(AA26:AA36)</f>
        <v>0</v>
      </c>
      <c r="AB37" s="132">
        <f t="shared" si="1"/>
        <v>3154936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-455313</v>
      </c>
      <c r="D39" s="52">
        <f t="shared" ref="D39:AB39" si="2">D21-D37</f>
        <v>-189072</v>
      </c>
      <c r="E39" s="55">
        <f t="shared" si="2"/>
        <v>-147569</v>
      </c>
      <c r="F39" s="52">
        <f t="shared" si="2"/>
        <v>-77159</v>
      </c>
      <c r="G39" s="55">
        <f t="shared" si="2"/>
        <v>5542</v>
      </c>
      <c r="H39" s="52">
        <f t="shared" si="2"/>
        <v>46272</v>
      </c>
      <c r="I39" s="55">
        <f t="shared" si="2"/>
        <v>62089</v>
      </c>
      <c r="J39" s="52">
        <f t="shared" si="2"/>
        <v>-225232</v>
      </c>
      <c r="K39" s="55">
        <f t="shared" si="2"/>
        <v>-114502</v>
      </c>
      <c r="L39" s="52">
        <f t="shared" si="2"/>
        <v>-62455</v>
      </c>
      <c r="M39" s="55">
        <f t="shared" si="2"/>
        <v>0</v>
      </c>
      <c r="N39" s="52">
        <f t="shared" si="2"/>
        <v>8642</v>
      </c>
      <c r="O39" s="55">
        <f t="shared" si="2"/>
        <v>0</v>
      </c>
      <c r="P39" s="52">
        <f t="shared" si="2"/>
        <v>-37536</v>
      </c>
      <c r="Q39" s="55">
        <f t="shared" si="2"/>
        <v>0</v>
      </c>
      <c r="R39" s="52">
        <f t="shared" si="2"/>
        <v>17304</v>
      </c>
      <c r="S39" s="55">
        <f t="shared" si="2"/>
        <v>0</v>
      </c>
      <c r="T39" s="52">
        <f t="shared" si="2"/>
        <v>55945</v>
      </c>
      <c r="U39" s="55">
        <f t="shared" si="2"/>
        <v>0</v>
      </c>
      <c r="V39" s="52">
        <f t="shared" si="2"/>
        <v>-6356</v>
      </c>
      <c r="W39" s="55">
        <f t="shared" si="2"/>
        <v>0</v>
      </c>
      <c r="X39" s="52">
        <f t="shared" si="2"/>
        <v>40949</v>
      </c>
      <c r="Y39" s="55">
        <f t="shared" si="2"/>
        <v>0</v>
      </c>
      <c r="Z39" s="52">
        <f t="shared" si="2"/>
        <v>-26615</v>
      </c>
      <c r="AA39" s="55">
        <f t="shared" si="2"/>
        <v>0</v>
      </c>
      <c r="AB39" s="55">
        <f t="shared" si="2"/>
        <v>-194440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612099</v>
      </c>
      <c r="G41" s="57">
        <f>E43</f>
        <v>653602</v>
      </c>
      <c r="H41" s="54">
        <f>F43</f>
        <v>534940</v>
      </c>
      <c r="I41" s="57">
        <f t="shared" ref="I41:AA41" si="3">G43</f>
        <v>659144</v>
      </c>
      <c r="J41" s="54">
        <f t="shared" si="3"/>
        <v>581212</v>
      </c>
      <c r="K41" s="57">
        <f t="shared" si="3"/>
        <v>721233</v>
      </c>
      <c r="L41" s="54">
        <f t="shared" si="3"/>
        <v>355980</v>
      </c>
      <c r="M41" s="57">
        <f t="shared" si="3"/>
        <v>606731</v>
      </c>
      <c r="N41" s="54">
        <f t="shared" si="3"/>
        <v>293525</v>
      </c>
      <c r="O41" s="57">
        <f t="shared" si="3"/>
        <v>606731</v>
      </c>
      <c r="P41" s="54">
        <f t="shared" si="3"/>
        <v>302167</v>
      </c>
      <c r="Q41" s="57">
        <f t="shared" si="3"/>
        <v>606731</v>
      </c>
      <c r="R41" s="54">
        <f t="shared" si="3"/>
        <v>264631</v>
      </c>
      <c r="S41" s="57">
        <f t="shared" si="3"/>
        <v>606731</v>
      </c>
      <c r="T41" s="54">
        <f t="shared" si="3"/>
        <v>281935</v>
      </c>
      <c r="U41" s="57">
        <f t="shared" si="3"/>
        <v>606731</v>
      </c>
      <c r="V41" s="54">
        <f t="shared" si="3"/>
        <v>337880</v>
      </c>
      <c r="W41" s="57">
        <f t="shared" si="3"/>
        <v>606731</v>
      </c>
      <c r="X41" s="54">
        <f t="shared" si="3"/>
        <v>331524</v>
      </c>
      <c r="Y41" s="57">
        <f t="shared" si="3"/>
        <v>606731</v>
      </c>
      <c r="Z41" s="54">
        <f t="shared" si="3"/>
        <v>372473</v>
      </c>
      <c r="AA41" s="57">
        <f t="shared" si="3"/>
        <v>606731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345858</v>
      </c>
      <c r="D43" s="53">
        <f>D41+D39</f>
        <v>612099</v>
      </c>
      <c r="E43" s="56">
        <f>E41+E39</f>
        <v>653602</v>
      </c>
      <c r="F43" s="53">
        <f>F41+F39</f>
        <v>534940</v>
      </c>
      <c r="G43" s="56">
        <f t="shared" ref="G43:AB43" si="4">G41+G39</f>
        <v>659144</v>
      </c>
      <c r="H43" s="53">
        <f t="shared" si="4"/>
        <v>581212</v>
      </c>
      <c r="I43" s="56">
        <f t="shared" si="4"/>
        <v>721233</v>
      </c>
      <c r="J43" s="53">
        <f t="shared" si="4"/>
        <v>355980</v>
      </c>
      <c r="K43" s="56">
        <f t="shared" si="4"/>
        <v>606731</v>
      </c>
      <c r="L43" s="53">
        <f t="shared" si="4"/>
        <v>293525</v>
      </c>
      <c r="M43" s="56">
        <f t="shared" si="4"/>
        <v>606731</v>
      </c>
      <c r="N43" s="53">
        <f t="shared" si="4"/>
        <v>302167</v>
      </c>
      <c r="O43" s="56">
        <f t="shared" si="4"/>
        <v>606731</v>
      </c>
      <c r="P43" s="53">
        <f t="shared" si="4"/>
        <v>264631</v>
      </c>
      <c r="Q43" s="56">
        <f t="shared" si="4"/>
        <v>606731</v>
      </c>
      <c r="R43" s="53">
        <f t="shared" si="4"/>
        <v>281935</v>
      </c>
      <c r="S43" s="56">
        <f t="shared" si="4"/>
        <v>606731</v>
      </c>
      <c r="T43" s="53">
        <f t="shared" si="4"/>
        <v>337880</v>
      </c>
      <c r="U43" s="56">
        <f t="shared" si="4"/>
        <v>606731</v>
      </c>
      <c r="V43" s="53">
        <f t="shared" si="4"/>
        <v>331524</v>
      </c>
      <c r="W43" s="56">
        <f t="shared" si="4"/>
        <v>606731</v>
      </c>
      <c r="X43" s="53">
        <f t="shared" si="4"/>
        <v>372473</v>
      </c>
      <c r="Y43" s="56">
        <f t="shared" si="4"/>
        <v>606731</v>
      </c>
      <c r="Z43" s="53">
        <f t="shared" si="4"/>
        <v>345858</v>
      </c>
      <c r="AA43" s="56">
        <f t="shared" si="4"/>
        <v>606731</v>
      </c>
      <c r="AB43" s="56">
        <f t="shared" si="4"/>
        <v>606731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0" t="s">
        <v>77</v>
      </c>
      <c r="G1" s="220"/>
      <c r="H1" s="144"/>
    </row>
    <row r="2" spans="1:9" ht="20.25" thickBot="1" x14ac:dyDescent="0.3">
      <c r="A2" s="1"/>
      <c r="B2" s="211" t="s">
        <v>45</v>
      </c>
      <c r="C2" s="212"/>
      <c r="D2" s="1"/>
      <c r="F2" s="215"/>
      <c r="G2" s="215"/>
      <c r="H2" s="145" t="s">
        <v>14</v>
      </c>
      <c r="I2" s="146" t="s">
        <v>62</v>
      </c>
    </row>
    <row r="3" spans="1:9" ht="20.25" thickBot="1" x14ac:dyDescent="0.3">
      <c r="A3" s="1"/>
      <c r="B3" s="213" t="s">
        <v>46</v>
      </c>
      <c r="C3" s="214"/>
      <c r="D3" s="1"/>
      <c r="F3" s="221" t="s">
        <v>63</v>
      </c>
      <c r="G3" s="221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8" t="s">
        <v>84</v>
      </c>
      <c r="G4" s="219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21" t="s">
        <v>64</v>
      </c>
      <c r="G5" s="221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8" t="s">
        <v>65</v>
      </c>
      <c r="G6" s="219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8" t="s">
        <v>66</v>
      </c>
      <c r="G7" s="219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21" t="s">
        <v>67</v>
      </c>
      <c r="G8" s="221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21" t="s">
        <v>68</v>
      </c>
      <c r="G9" s="221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1" t="s">
        <v>69</v>
      </c>
      <c r="G10" s="221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8" t="s">
        <v>85</v>
      </c>
      <c r="G11" s="219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8" t="s">
        <v>86</v>
      </c>
      <c r="G12" s="219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21" t="s">
        <v>87</v>
      </c>
      <c r="G13" s="221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7" t="s">
        <v>14</v>
      </c>
      <c r="G14" s="217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22" t="s">
        <v>78</v>
      </c>
      <c r="G16" s="222"/>
      <c r="H16" s="222"/>
    </row>
    <row r="17" spans="1:9" x14ac:dyDescent="0.2">
      <c r="A17" s="1"/>
      <c r="B17" s="39">
        <f t="shared" si="0"/>
        <v>14</v>
      </c>
      <c r="C17" s="40"/>
      <c r="D17" s="1"/>
      <c r="F17" s="215"/>
      <c r="G17" s="215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16" t="s">
        <v>70</v>
      </c>
      <c r="G18" s="216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7" t="s">
        <v>14</v>
      </c>
      <c r="G19" s="217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22" t="s">
        <v>15</v>
      </c>
      <c r="G21" s="222"/>
      <c r="H21" s="222"/>
    </row>
    <row r="22" spans="1:9" x14ac:dyDescent="0.2">
      <c r="A22" s="1"/>
      <c r="B22" s="39">
        <f t="shared" si="0"/>
        <v>19</v>
      </c>
      <c r="C22" s="40"/>
      <c r="D22" s="1"/>
      <c r="F22" s="215"/>
      <c r="G22" s="215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16" t="s">
        <v>15</v>
      </c>
      <c r="G23" s="216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7" t="s">
        <v>14</v>
      </c>
      <c r="G24" s="217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22" t="s">
        <v>79</v>
      </c>
      <c r="G26" s="222"/>
      <c r="H26" s="222"/>
    </row>
    <row r="27" spans="1:9" x14ac:dyDescent="0.2">
      <c r="A27" s="1"/>
      <c r="B27" s="39">
        <f t="shared" si="0"/>
        <v>24</v>
      </c>
      <c r="C27" s="40"/>
      <c r="D27" s="1"/>
      <c r="F27" s="215"/>
      <c r="G27" s="215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16" t="s">
        <v>79</v>
      </c>
      <c r="G28" s="216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7" t="s">
        <v>14</v>
      </c>
      <c r="G29" s="217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22" t="s">
        <v>98</v>
      </c>
      <c r="G31" s="222"/>
      <c r="H31" s="222"/>
      <c r="I31" s="222"/>
    </row>
    <row r="32" spans="1:9" x14ac:dyDescent="0.2">
      <c r="F32" s="215"/>
      <c r="G32" s="215"/>
      <c r="H32" s="153" t="s">
        <v>14</v>
      </c>
      <c r="I32" s="148" t="s">
        <v>62</v>
      </c>
    </row>
    <row r="33" spans="6:9" x14ac:dyDescent="0.2">
      <c r="F33" s="223" t="s">
        <v>99</v>
      </c>
      <c r="G33" s="224"/>
      <c r="H33" s="147">
        <v>6710752</v>
      </c>
      <c r="I33" s="157" t="s">
        <v>101</v>
      </c>
    </row>
    <row r="34" spans="6:9" x14ac:dyDescent="0.2">
      <c r="F34" s="223"/>
      <c r="G34" s="224"/>
      <c r="H34" s="160"/>
      <c r="I34" s="157"/>
    </row>
    <row r="35" spans="6:9" x14ac:dyDescent="0.2">
      <c r="F35" s="223" t="s">
        <v>100</v>
      </c>
      <c r="G35" s="224"/>
      <c r="H35" s="147">
        <v>230600</v>
      </c>
      <c r="I35" s="157" t="s">
        <v>102</v>
      </c>
    </row>
    <row r="36" spans="6:9" x14ac:dyDescent="0.2">
      <c r="F36" s="223"/>
      <c r="G36" s="224"/>
      <c r="H36" s="153"/>
      <c r="I36" s="157"/>
    </row>
    <row r="37" spans="6:9" x14ac:dyDescent="0.2">
      <c r="F37" s="221" t="s">
        <v>71</v>
      </c>
      <c r="G37" s="221"/>
      <c r="H37" s="147">
        <v>35000</v>
      </c>
      <c r="I37" s="148" t="s">
        <v>3</v>
      </c>
    </row>
    <row r="38" spans="6:9" x14ac:dyDescent="0.2">
      <c r="F38" s="218" t="s">
        <v>72</v>
      </c>
      <c r="G38" s="219"/>
      <c r="H38" s="147">
        <v>140000</v>
      </c>
      <c r="I38" s="148" t="s">
        <v>103</v>
      </c>
    </row>
    <row r="39" spans="6:9" x14ac:dyDescent="0.2">
      <c r="F39" s="221" t="s">
        <v>73</v>
      </c>
      <c r="G39" s="221"/>
      <c r="H39" s="147">
        <v>21808</v>
      </c>
      <c r="I39" s="148" t="s">
        <v>74</v>
      </c>
    </row>
    <row r="40" spans="6:9" x14ac:dyDescent="0.2">
      <c r="F40" s="218"/>
      <c r="G40" s="219"/>
      <c r="H40" s="147"/>
      <c r="I40" s="157"/>
    </row>
    <row r="41" spans="6:9" x14ac:dyDescent="0.2">
      <c r="F41" s="221" t="s">
        <v>75</v>
      </c>
      <c r="G41" s="221"/>
      <c r="H41" s="147">
        <v>1366229</v>
      </c>
      <c r="I41" s="148" t="s">
        <v>104</v>
      </c>
    </row>
    <row r="42" spans="6:9" x14ac:dyDescent="0.2">
      <c r="F42" s="217" t="s">
        <v>14</v>
      </c>
      <c r="G42" s="217"/>
      <c r="H42" s="149">
        <f>SUM(H33:H41)</f>
        <v>8504389</v>
      </c>
      <c r="I42" s="3"/>
    </row>
  </sheetData>
  <mergeCells count="40"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B2:C2"/>
    <mergeCell ref="B3:C3"/>
    <mergeCell ref="F17:G17"/>
    <mergeCell ref="F18:G18"/>
    <mergeCell ref="F19:G19"/>
    <mergeCell ref="F12:G12"/>
    <mergeCell ref="F11:G11"/>
    <mergeCell ref="F4:G4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2021-10-06T09:50:54Z</cp:lastPrinted>
  <dcterms:created xsi:type="dcterms:W3CDTF">2018-10-18T12:28:19Z</dcterms:created>
  <dcterms:modified xsi:type="dcterms:W3CDTF">2022-02-01T10:42:57Z</dcterms:modified>
</cp:coreProperties>
</file>