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3-5 Year Forecasts\06 Feb 2022\"/>
    </mc:Choice>
  </mc:AlternateContent>
  <bookViews>
    <workbookView xWindow="0" yWindow="0" windowWidth="24000" windowHeight="9585" activeTab="2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F75" i="4"/>
  <c r="E75" i="4"/>
  <c r="C75" i="4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9" i="4" l="1"/>
  <c r="F31" i="2" s="1"/>
  <c r="E79" i="4"/>
  <c r="E31" i="2" s="1"/>
  <c r="D79" i="4"/>
  <c r="C79" i="4"/>
  <c r="C31" i="2" s="1"/>
  <c r="C83" i="4"/>
  <c r="C32" i="2" s="1"/>
  <c r="D83" i="4"/>
  <c r="D32" i="2" s="1"/>
  <c r="E83" i="4"/>
  <c r="E32" i="2" s="1"/>
  <c r="F83" i="4"/>
  <c r="F32" i="2" s="1"/>
  <c r="F87" i="4"/>
  <c r="F33" i="2" s="1"/>
  <c r="E87" i="4"/>
  <c r="E33" i="2" s="1"/>
  <c r="D87" i="4"/>
  <c r="D33" i="2" s="1"/>
  <c r="C87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48" i="3"/>
  <c r="E48" i="3"/>
  <c r="E14" i="2" s="1"/>
  <c r="F48" i="3"/>
  <c r="F14" i="2" s="1"/>
  <c r="D9" i="3"/>
  <c r="C9" i="3"/>
  <c r="F93" i="4"/>
  <c r="F34" i="2" s="1"/>
  <c r="F37" i="2" s="1"/>
  <c r="E93" i="4"/>
  <c r="E34" i="2" s="1"/>
  <c r="E37" i="2" s="1"/>
  <c r="D93" i="4"/>
  <c r="C93" i="4"/>
  <c r="F54" i="3"/>
  <c r="F15" i="2" s="1"/>
  <c r="F18" i="2" s="1"/>
  <c r="E54" i="3"/>
  <c r="E15" i="2" s="1"/>
  <c r="E18" i="2" s="1"/>
  <c r="D54" i="3"/>
  <c r="D15" i="2" s="1"/>
  <c r="D18" i="2" s="1"/>
  <c r="C54" i="3"/>
  <c r="F12" i="2" l="1"/>
  <c r="E12" i="2"/>
  <c r="C15" i="2"/>
  <c r="C18" i="2" s="1"/>
  <c r="D34" i="2"/>
  <c r="C34" i="2"/>
  <c r="C37" i="2" s="1"/>
  <c r="E42" i="2"/>
  <c r="F42" i="2"/>
  <c r="E30" i="2"/>
  <c r="D37" i="2" l="1"/>
  <c r="D42" i="2" s="1"/>
  <c r="D48" i="2" s="1"/>
  <c r="C42" i="2"/>
  <c r="C48" i="2" s="1"/>
  <c r="C48" i="3"/>
  <c r="E45" i="2" l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4" i="4" l="1"/>
  <c r="F44" i="4"/>
  <c r="E37" i="4"/>
  <c r="E26" i="2" s="1"/>
  <c r="F37" i="4"/>
  <c r="F26" i="2" s="1"/>
  <c r="F27" i="2" l="1"/>
  <c r="E27" i="2"/>
  <c r="E22" i="2"/>
  <c r="F22" i="2"/>
  <c r="E30" i="4"/>
  <c r="E25" i="2" s="1"/>
  <c r="F30" i="4"/>
  <c r="F25" i="2" s="1"/>
  <c r="E13" i="4"/>
  <c r="E23" i="2" s="1"/>
  <c r="F13" i="4"/>
  <c r="F23" i="2" s="1"/>
  <c r="D44" i="4"/>
  <c r="D30" i="4"/>
  <c r="D37" i="4"/>
  <c r="D67" i="4"/>
  <c r="D13" i="4"/>
  <c r="E95" i="4" l="1"/>
  <c r="D95" i="4"/>
  <c r="F95" i="4"/>
  <c r="E36" i="2"/>
  <c r="E38" i="2" s="1"/>
  <c r="F36" i="2"/>
  <c r="F38" i="2" s="1"/>
  <c r="C67" i="4"/>
  <c r="C44" i="4"/>
  <c r="C37" i="4"/>
  <c r="C30" i="4"/>
  <c r="C13" i="4"/>
  <c r="C9" i="4"/>
  <c r="C95" i="4" l="1"/>
  <c r="D14" i="2"/>
  <c r="C13" i="2"/>
  <c r="D34" i="3"/>
  <c r="D12" i="2" s="1"/>
  <c r="C34" i="3"/>
  <c r="C12" i="2" s="1"/>
  <c r="D11" i="2"/>
  <c r="C11" i="2"/>
  <c r="E56" i="3"/>
  <c r="F56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6" i="3"/>
  <c r="D56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9" i="3"/>
  <c r="F44" i="2"/>
  <c r="F46" i="2" s="1"/>
  <c r="F47" i="2" l="1"/>
  <c r="F49" i="2" s="1"/>
</calcChain>
</file>

<file path=xl/sharedStrings.xml><?xml version="1.0" encoding="utf-8"?>
<sst xmlns="http://schemas.openxmlformats.org/spreadsheetml/2006/main" count="217" uniqueCount="157">
  <si>
    <t>Shenfield High School</t>
  </si>
  <si>
    <t>INCOME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</si>
  <si>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</si>
  <si>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</si>
  <si>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</si>
  <si>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</si>
  <si>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</si>
  <si>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</si>
  <si>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</si>
  <si>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</si>
  <si>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</si>
  <si>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</si>
  <si>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</si>
  <si>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</si>
  <si>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</si>
  <si>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</si>
  <si>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Lettings</t>
  </si>
  <si>
    <t>Sports centre income</t>
  </si>
  <si>
    <t>Astro income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</si>
  <si>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</si>
  <si>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</si>
  <si>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</si>
  <si>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</si>
  <si>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</si>
  <si>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</si>
  <si>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</si>
  <si>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</si>
  <si>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</si>
  <si>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</si>
  <si>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</si>
  <si>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</si>
  <si>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</si>
  <si>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</si>
  <si>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</si>
  <si>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</si>
  <si>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</si>
  <si>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</si>
  <si>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</si>
  <si>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</si>
  <si>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</si>
  <si>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</si>
  <si>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</si>
  <si>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</si>
  <si>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</si>
  <si>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</si>
  <si>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</si>
  <si>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</si>
  <si>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</si>
  <si>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</si>
  <si>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</si>
  <si>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</si>
  <si>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</si>
  <si>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</si>
  <si>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</si>
  <si>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</si>
  <si>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</si>
  <si>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</si>
  <si>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</si>
  <si>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</si>
  <si>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</si>
  <si>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</si>
  <si>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</si>
  <si>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</si>
  <si>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</si>
  <si>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</si>
  <si>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</si>
  <si>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</si>
  <si>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</si>
  <si>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</si>
  <si>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</si>
  <si>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</si>
  <si>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</si>
  <si>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</si>
  <si>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</si>
  <si>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</si>
  <si>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</si>
  <si>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</si>
  <si>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</si>
  <si>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</si>
  <si>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</si>
  <si>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</si>
  <si>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</si>
  <si>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</si>
  <si>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</si>
  <si>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</si>
  <si>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</si>
  <si>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</si>
  <si>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</si>
  <si>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</si>
  <si>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</si>
  <si>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</si>
  <si>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</si>
  <si>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</si>
  <si>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</si>
  <si>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</si>
  <si>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</si>
  <si>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</si>
  <si>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</si>
  <si>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</si>
  <si>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</si>
  <si>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</si>
  <si>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Revenue Income</t>
  </si>
  <si>
    <t>Revenue Expenditure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</si>
  <si>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</si>
  <si>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</si>
  <si>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</si>
  <si>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</si>
  <si>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</si>
  <si>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</si>
  <si>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</si>
  <si>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</si>
  <si>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</si>
  <si>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</si>
  <si>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</si>
  <si>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</si>
  <si>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</si>
  <si>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</si>
  <si>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</si>
  <si>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</si>
  <si>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</si>
  <si>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</si>
  <si>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Pupil Premium transfers to other cost centres</t>
  </si>
  <si>
    <t>Revenue Funds Brought Forward</t>
  </si>
  <si>
    <t>Capital Funds Brought Forward</t>
  </si>
  <si>
    <t>Capital Funds carried Forward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</si>
  <si>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</si>
  <si>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</si>
  <si>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</si>
  <si>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</si>
  <si>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</si>
  <si>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</si>
  <si>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</si>
  <si>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</si>
  <si>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</si>
  <si>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Transfer of funds to Astro sinking fund</t>
  </si>
  <si>
    <t>Revenue &amp; reserves carry forward</t>
  </si>
  <si>
    <t>Capital &amp; reserves carry forward</t>
  </si>
  <si>
    <t xml:space="preserve">Revenue &amp; Reserves brought forward </t>
  </si>
  <si>
    <t xml:space="preserve">Capital &amp; Reserves brought forward </t>
  </si>
  <si>
    <t>2022-23 Budget</t>
  </si>
  <si>
    <t>2022-23 Updated</t>
  </si>
  <si>
    <t>2024-25</t>
  </si>
  <si>
    <t>Other Income</t>
  </si>
  <si>
    <t>Supplementary Grant</t>
  </si>
  <si>
    <t xml:space="preserve">CIF project </t>
  </si>
  <si>
    <t>Estate Management</t>
  </si>
  <si>
    <t>SSI Grant (CCF)</t>
  </si>
  <si>
    <t>Teaching Staff</t>
  </si>
  <si>
    <t>Additional Hours</t>
  </si>
  <si>
    <r>
      <t xml:space="preserve">Pupil Premium - Cost centre transfers </t>
    </r>
    <r>
      <rPr>
        <sz val="10"/>
        <color theme="1"/>
        <rFont val="Tahoma"/>
        <family val="2"/>
      </rPr>
      <t>(budget)</t>
    </r>
  </si>
  <si>
    <t xml:space="preserve">Balancing Figure to Budget report </t>
  </si>
  <si>
    <t>3 Year Forecast: Summary Feb 2023</t>
  </si>
  <si>
    <t>3 Year Forecast: Income Feb 2023</t>
  </si>
  <si>
    <t>3 Year Forecast: Expenditure Feb 2023</t>
  </si>
  <si>
    <t>3 Year Forecast: Pupil Numbers Feb 2023</t>
  </si>
  <si>
    <t>*Expected vairances as per latest Budget Position Report in 2022-23 updated column*</t>
  </si>
  <si>
    <t>Schools Additional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</si>
</sst>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11" fillId="4" borderId="29" xfId="0" applyFont="1" applyFill="1" applyBorder="1" applyAlignment="1">
      <alignment vertical="top"/>
    </xf>
    <xf numFmtId="164" fontId="1" fillId="4" borderId="41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0" fontId="16" fillId="4" borderId="11" xfId="0" applyFont="1" applyFill="1" applyBorder="1" applyAlignment="1">
      <alignment vertical="top"/>
    </xf>
    <xf numFmtId="164" fontId="11" fillId="4" borderId="23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13" workbookViewId="0">
      <selection activeCell="F41" sqref="F41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81" t="s">
        <v>0</v>
      </c>
      <c r="C2" s="182"/>
      <c r="D2" s="182"/>
      <c r="E2" s="182"/>
      <c r="F2" s="182"/>
      <c r="G2" s="11"/>
    </row>
    <row r="3" spans="1:7" ht="20.25" customHeight="1" thickBot="1" x14ac:dyDescent="0.25">
      <c r="A3" s="1"/>
      <c r="B3" s="181" t="s">
        <v>151</v>
      </c>
      <c r="C3" s="182"/>
      <c r="D3" s="182"/>
      <c r="E3" s="182"/>
      <c r="F3" s="182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139</v>
      </c>
      <c r="D5" s="15" t="s">
        <v>140</v>
      </c>
      <c r="E5" s="14" t="s">
        <v>89</v>
      </c>
      <c r="F5" s="14" t="s">
        <v>141</v>
      </c>
      <c r="G5" s="12"/>
    </row>
    <row r="6" spans="1:7" ht="15.75" thickBot="1" x14ac:dyDescent="0.25">
      <c r="A6" s="1"/>
      <c r="B6" s="183"/>
      <c r="C6" s="183"/>
      <c r="D6" s="183"/>
      <c r="E6" s="183"/>
      <c r="F6" s="183"/>
      <c r="G6" s="12"/>
    </row>
    <row r="7" spans="1:7" s="42" customFormat="1" ht="18.75" thickBot="1" x14ac:dyDescent="0.3">
      <c r="A7" s="44"/>
      <c r="B7" s="43" t="s">
        <v>115</v>
      </c>
      <c r="C7" s="45">
        <f>'Pupil Numbers'!C20</f>
        <v>1529</v>
      </c>
      <c r="D7" s="45">
        <f>'Pupil Numbers'!C20</f>
        <v>1529</v>
      </c>
      <c r="E7" s="45">
        <f>'Pupil Numbers'!D20</f>
        <v>1507</v>
      </c>
      <c r="F7" s="45">
        <f>'Pupil Numbers'!E20</f>
        <v>1545</v>
      </c>
      <c r="G7" s="12"/>
    </row>
    <row r="8" spans="1:7" ht="15.75" thickBot="1" x14ac:dyDescent="0.25">
      <c r="A8" s="1"/>
      <c r="B8" s="186"/>
      <c r="C8" s="186"/>
      <c r="D8" s="186"/>
      <c r="E8" s="186"/>
      <c r="F8" s="186"/>
      <c r="G8" s="12"/>
    </row>
    <row r="9" spans="1:7" ht="18.75" thickBot="1" x14ac:dyDescent="0.3">
      <c r="A9" s="1"/>
      <c r="B9" s="184" t="s">
        <v>80</v>
      </c>
      <c r="C9" s="185"/>
      <c r="D9" s="185"/>
      <c r="E9" s="185"/>
      <c r="F9" s="185"/>
      <c r="G9" s="12"/>
    </row>
    <row r="10" spans="1:7" x14ac:dyDescent="0.2">
      <c r="A10" s="1"/>
      <c r="B10" s="98" t="s">
        <v>4</v>
      </c>
      <c r="C10" s="96">
        <f>Income!C14</f>
        <v>6571782</v>
      </c>
      <c r="D10" s="93">
        <f>Income!D14</f>
        <v>6571782</v>
      </c>
      <c r="E10" s="93">
        <f>Income!E14</f>
        <v>6948652</v>
      </c>
      <c r="F10" s="93">
        <f>Income!F14</f>
        <v>7110184</v>
      </c>
      <c r="G10" s="12"/>
    </row>
    <row r="11" spans="1:7" x14ac:dyDescent="0.2">
      <c r="A11" s="1"/>
      <c r="B11" s="55" t="s">
        <v>7</v>
      </c>
      <c r="C11" s="64">
        <f>Income!C28</f>
        <v>2490062</v>
      </c>
      <c r="D11" s="49">
        <f>Income!D28</f>
        <v>2611335</v>
      </c>
      <c r="E11" s="49">
        <f>Income!E28</f>
        <v>2317710</v>
      </c>
      <c r="F11" s="49">
        <f>Income!F28</f>
        <v>2118107</v>
      </c>
      <c r="G11" s="12"/>
    </row>
    <row r="12" spans="1:7" x14ac:dyDescent="0.2">
      <c r="A12" s="1"/>
      <c r="B12" s="55" t="s">
        <v>8</v>
      </c>
      <c r="C12" s="64">
        <f>Income!C34</f>
        <v>101200</v>
      </c>
      <c r="D12" s="49">
        <f>Income!D34</f>
        <v>132861</v>
      </c>
      <c r="E12" s="49">
        <f>Income!E34</f>
        <v>120000</v>
      </c>
      <c r="F12" s="49">
        <f>Income!F34</f>
        <v>120000</v>
      </c>
      <c r="G12" s="12"/>
    </row>
    <row r="13" spans="1:7" x14ac:dyDescent="0.2">
      <c r="A13" s="1"/>
      <c r="B13" s="55" t="s">
        <v>9</v>
      </c>
      <c r="C13" s="64">
        <f>Income!C38</f>
        <v>23800</v>
      </c>
      <c r="D13" s="49">
        <f>Income!D38</f>
        <v>23800</v>
      </c>
      <c r="E13" s="49">
        <f>Income!E38</f>
        <v>23800</v>
      </c>
      <c r="F13" s="49">
        <f>Income!F38</f>
        <v>23800</v>
      </c>
      <c r="G13" s="12"/>
    </row>
    <row r="14" spans="1:7" x14ac:dyDescent="0.2">
      <c r="A14" s="1"/>
      <c r="B14" s="94" t="s">
        <v>10</v>
      </c>
      <c r="C14" s="97">
        <f>Income!C48</f>
        <v>145250</v>
      </c>
      <c r="D14" s="61">
        <f>Income!D48</f>
        <v>147200</v>
      </c>
      <c r="E14" s="61">
        <f>Income!E48</f>
        <v>145250</v>
      </c>
      <c r="F14" s="61">
        <f>Income!F48</f>
        <v>145250</v>
      </c>
      <c r="G14" s="12"/>
    </row>
    <row r="15" spans="1:7" ht="15.75" thickBot="1" x14ac:dyDescent="0.25">
      <c r="A15" s="1"/>
      <c r="B15" s="95" t="s">
        <v>91</v>
      </c>
      <c r="C15" s="65">
        <f>Income!C54</f>
        <v>30117</v>
      </c>
      <c r="D15" s="66">
        <f>Income!D54</f>
        <v>86686</v>
      </c>
      <c r="E15" s="66">
        <f>Income!E54</f>
        <v>30117</v>
      </c>
      <c r="F15" s="66">
        <f>Income!F54</f>
        <v>30117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101</v>
      </c>
      <c r="C17" s="47">
        <f t="shared" ref="C17:F17" si="0">SUM(C10:C14)</f>
        <v>9332094</v>
      </c>
      <c r="D17" s="47">
        <f t="shared" si="0"/>
        <v>9486978</v>
      </c>
      <c r="E17" s="47">
        <f t="shared" si="0"/>
        <v>9555412</v>
      </c>
      <c r="F17" s="47">
        <f t="shared" si="0"/>
        <v>9517341</v>
      </c>
      <c r="G17" s="12"/>
    </row>
    <row r="18" spans="1:7" ht="15.75" thickBot="1" x14ac:dyDescent="0.25">
      <c r="A18" s="1"/>
      <c r="B18" s="92" t="s">
        <v>91</v>
      </c>
      <c r="C18" s="66">
        <f>SUM(C15)</f>
        <v>30117</v>
      </c>
      <c r="D18" s="66">
        <f t="shared" ref="D18:F18" si="1">SUM(D15)</f>
        <v>86686</v>
      </c>
      <c r="E18" s="66">
        <f t="shared" si="1"/>
        <v>30117</v>
      </c>
      <c r="F18" s="66">
        <f t="shared" si="1"/>
        <v>30117</v>
      </c>
      <c r="G18" s="12"/>
    </row>
    <row r="19" spans="1:7" ht="15.75" thickBot="1" x14ac:dyDescent="0.25">
      <c r="A19" s="1"/>
      <c r="B19" s="50" t="s">
        <v>81</v>
      </c>
      <c r="C19" s="51">
        <f>SUM(C17:C18)</f>
        <v>9362211</v>
      </c>
      <c r="D19" s="51">
        <f t="shared" ref="D19:F19" si="2">SUM(D17:D18)</f>
        <v>9573664</v>
      </c>
      <c r="E19" s="51">
        <f t="shared" si="2"/>
        <v>9585529</v>
      </c>
      <c r="F19" s="51">
        <f t="shared" si="2"/>
        <v>9547458</v>
      </c>
      <c r="G19" s="12"/>
    </row>
    <row r="20" spans="1:7" ht="15.75" thickBot="1" x14ac:dyDescent="0.25">
      <c r="A20" s="1"/>
      <c r="B20" s="183"/>
      <c r="C20" s="183"/>
      <c r="D20" s="183"/>
      <c r="E20" s="183"/>
      <c r="F20" s="183"/>
      <c r="G20" s="12"/>
    </row>
    <row r="21" spans="1:7" ht="18.75" thickBot="1" x14ac:dyDescent="0.3">
      <c r="A21" s="1"/>
      <c r="B21" s="184" t="s">
        <v>19</v>
      </c>
      <c r="C21" s="185"/>
      <c r="D21" s="185"/>
      <c r="E21" s="185"/>
      <c r="F21" s="185"/>
      <c r="G21" s="12"/>
    </row>
    <row r="22" spans="1:7" x14ac:dyDescent="0.2">
      <c r="A22" s="1"/>
      <c r="B22" s="46" t="s">
        <v>82</v>
      </c>
      <c r="C22" s="63">
        <f>Expenditure!C9</f>
        <v>5247665</v>
      </c>
      <c r="D22" s="47">
        <f>Expenditure!D9</f>
        <v>5360324</v>
      </c>
      <c r="E22" s="47">
        <f>Expenditure!E9</f>
        <v>5675269</v>
      </c>
      <c r="F22" s="47">
        <f>Expenditure!F9</f>
        <v>5832860</v>
      </c>
      <c r="G22" s="12"/>
    </row>
    <row r="23" spans="1:7" x14ac:dyDescent="0.2">
      <c r="A23" s="1"/>
      <c r="B23" s="48" t="s">
        <v>83</v>
      </c>
      <c r="C23" s="64">
        <f>Expenditure!C13</f>
        <v>2195231</v>
      </c>
      <c r="D23" s="49">
        <f>Expenditure!D13</f>
        <v>2160398</v>
      </c>
      <c r="E23" s="49">
        <f>Expenditure!E13</f>
        <v>2252454</v>
      </c>
      <c r="F23" s="49">
        <f>Expenditure!F13</f>
        <v>2307913</v>
      </c>
      <c r="G23" s="12"/>
    </row>
    <row r="24" spans="1:7" x14ac:dyDescent="0.2">
      <c r="A24" s="1"/>
      <c r="B24" s="48" t="s">
        <v>22</v>
      </c>
      <c r="C24" s="64">
        <f>Expenditure!C20</f>
        <v>82200</v>
      </c>
      <c r="D24" s="49">
        <f>Expenditure!D20</f>
        <v>96800</v>
      </c>
      <c r="E24" s="49">
        <f>Expenditure!E20</f>
        <v>90500</v>
      </c>
      <c r="F24" s="49">
        <f>Expenditure!F20</f>
        <v>83500</v>
      </c>
      <c r="G24" s="12"/>
    </row>
    <row r="25" spans="1:7" x14ac:dyDescent="0.2">
      <c r="A25" s="1"/>
      <c r="B25" s="48" t="s">
        <v>23</v>
      </c>
      <c r="C25" s="64">
        <f>Expenditure!C30</f>
        <v>109000</v>
      </c>
      <c r="D25" s="49">
        <f>Expenditure!D30</f>
        <v>145500</v>
      </c>
      <c r="E25" s="49">
        <f>Expenditure!E30</f>
        <v>150500</v>
      </c>
      <c r="F25" s="49">
        <f>Expenditure!F30</f>
        <v>154000</v>
      </c>
      <c r="G25" s="12"/>
    </row>
    <row r="26" spans="1:7" x14ac:dyDescent="0.2">
      <c r="A26" s="1"/>
      <c r="B26" s="48" t="s">
        <v>24</v>
      </c>
      <c r="C26" s="64">
        <f>Expenditure!C37</f>
        <v>625000</v>
      </c>
      <c r="D26" s="49">
        <f>Expenditure!D37</f>
        <v>770000</v>
      </c>
      <c r="E26" s="49">
        <f>Expenditure!E37</f>
        <v>574000</v>
      </c>
      <c r="F26" s="49">
        <f>Expenditure!F37</f>
        <v>609000</v>
      </c>
      <c r="G26" s="12"/>
    </row>
    <row r="27" spans="1:7" x14ac:dyDescent="0.2">
      <c r="A27" s="1"/>
      <c r="B27" s="48" t="s">
        <v>25</v>
      </c>
      <c r="C27" s="64">
        <f>Expenditure!C44</f>
        <v>630670</v>
      </c>
      <c r="D27" s="49">
        <f>Expenditure!D44</f>
        <v>656201</v>
      </c>
      <c r="E27" s="49">
        <f>Expenditure!E44</f>
        <v>678310</v>
      </c>
      <c r="F27" s="49">
        <f>Expenditure!F44</f>
        <v>653370</v>
      </c>
      <c r="G27" s="12"/>
    </row>
    <row r="28" spans="1:7" x14ac:dyDescent="0.2">
      <c r="A28" s="1"/>
      <c r="B28" s="48" t="s">
        <v>26</v>
      </c>
      <c r="C28" s="64">
        <f>Expenditure!C63</f>
        <v>229150</v>
      </c>
      <c r="D28" s="49">
        <f>Expenditure!D63</f>
        <v>252150</v>
      </c>
      <c r="E28" s="49">
        <f>Expenditure!E63</f>
        <v>250150</v>
      </c>
      <c r="F28" s="49">
        <f>Expenditure!F63</f>
        <v>258900</v>
      </c>
      <c r="G28" s="12"/>
    </row>
    <row r="29" spans="1:7" x14ac:dyDescent="0.2">
      <c r="A29" s="1"/>
      <c r="B29" s="48" t="s">
        <v>84</v>
      </c>
      <c r="C29" s="64">
        <f>Expenditure!C67</f>
        <v>173550</v>
      </c>
      <c r="D29" s="49">
        <f>Expenditure!D67</f>
        <v>173550</v>
      </c>
      <c r="E29" s="49">
        <f>Expenditure!E67</f>
        <v>181000</v>
      </c>
      <c r="F29" s="49">
        <f>Expenditure!F67</f>
        <v>181000</v>
      </c>
      <c r="G29" s="12"/>
    </row>
    <row r="30" spans="1:7" x14ac:dyDescent="0.2">
      <c r="A30" s="1"/>
      <c r="B30" s="48" t="s">
        <v>118</v>
      </c>
      <c r="C30" s="64">
        <f>Expenditure!C75</f>
        <v>27008</v>
      </c>
      <c r="D30" s="49">
        <f>Expenditure!D75</f>
        <v>38733</v>
      </c>
      <c r="E30" s="49">
        <f>Expenditure!E75</f>
        <v>27008</v>
      </c>
      <c r="F30" s="49">
        <f>Expenditure!F75</f>
        <v>27008</v>
      </c>
      <c r="G30" s="12"/>
    </row>
    <row r="31" spans="1:7" x14ac:dyDescent="0.2">
      <c r="A31" s="1"/>
      <c r="B31" s="149" t="s">
        <v>121</v>
      </c>
      <c r="C31" s="97">
        <f>Expenditure!C79</f>
        <v>-169965</v>
      </c>
      <c r="D31" s="97">
        <f>Expenditure!D79</f>
        <v>-196096</v>
      </c>
      <c r="E31" s="97">
        <f>Expenditure!E79</f>
        <v>-205196</v>
      </c>
      <c r="F31" s="97">
        <f>Expenditure!F79</f>
        <v>-149100</v>
      </c>
      <c r="G31" s="12"/>
    </row>
    <row r="32" spans="1:7" x14ac:dyDescent="0.2">
      <c r="A32" s="1"/>
      <c r="B32" s="151" t="s">
        <v>122</v>
      </c>
      <c r="C32" s="97">
        <f>Expenditure!C83</f>
        <v>68360</v>
      </c>
      <c r="D32" s="97">
        <f>Expenditure!D83</f>
        <v>0</v>
      </c>
      <c r="E32" s="97">
        <f>Expenditure!E83</f>
        <v>0</v>
      </c>
      <c r="F32" s="97">
        <f>Expenditure!F83</f>
        <v>0</v>
      </c>
      <c r="G32" s="12"/>
    </row>
    <row r="33" spans="1:7" x14ac:dyDescent="0.2">
      <c r="A33" s="1"/>
      <c r="B33" s="152" t="s">
        <v>123</v>
      </c>
      <c r="C33" s="150">
        <f>Expenditure!C87</f>
        <v>0</v>
      </c>
      <c r="D33" s="150">
        <f>Expenditure!D87</f>
        <v>0</v>
      </c>
      <c r="E33" s="150">
        <f>Expenditure!E87</f>
        <v>0</v>
      </c>
      <c r="F33" s="150">
        <f>Expenditure!F87</f>
        <v>0</v>
      </c>
      <c r="G33" s="12"/>
    </row>
    <row r="34" spans="1:7" ht="15.75" thickBot="1" x14ac:dyDescent="0.25">
      <c r="A34" s="1"/>
      <c r="B34" s="62" t="s">
        <v>95</v>
      </c>
      <c r="C34" s="65">
        <f>Expenditure!C93</f>
        <v>30117</v>
      </c>
      <c r="D34" s="65">
        <f>Expenditure!D93</f>
        <v>86686</v>
      </c>
      <c r="E34" s="65">
        <f>Expenditure!E93</f>
        <v>30117</v>
      </c>
      <c r="F34" s="65">
        <f>Expenditure!F93</f>
        <v>30117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102</v>
      </c>
      <c r="C36" s="47">
        <f>SUM(C22:C32)</f>
        <v>9217869</v>
      </c>
      <c r="D36" s="47">
        <f t="shared" ref="D36:F36" si="3">SUM(D22:D32)</f>
        <v>9457560</v>
      </c>
      <c r="E36" s="47">
        <f t="shared" si="3"/>
        <v>9673995</v>
      </c>
      <c r="F36" s="47">
        <f t="shared" si="3"/>
        <v>9958451</v>
      </c>
      <c r="G36" s="12"/>
    </row>
    <row r="37" spans="1:7" ht="15.75" thickBot="1" x14ac:dyDescent="0.25">
      <c r="A37" s="1"/>
      <c r="B37" s="92" t="s">
        <v>94</v>
      </c>
      <c r="C37" s="66">
        <f>SUM(C33+C34)</f>
        <v>30117</v>
      </c>
      <c r="D37" s="66">
        <f t="shared" ref="D37:F37" si="4">SUM(D33+D34)</f>
        <v>86686</v>
      </c>
      <c r="E37" s="66">
        <f t="shared" si="4"/>
        <v>30117</v>
      </c>
      <c r="F37" s="66">
        <f t="shared" si="4"/>
        <v>30117</v>
      </c>
      <c r="G37" s="12"/>
    </row>
    <row r="38" spans="1:7" ht="15.75" thickBot="1" x14ac:dyDescent="0.25">
      <c r="A38" s="1"/>
      <c r="B38" s="50" t="s">
        <v>85</v>
      </c>
      <c r="C38" s="51">
        <f>SUM(C36:C37)</f>
        <v>9247986</v>
      </c>
      <c r="D38" s="51">
        <f t="shared" ref="D38:F38" si="5">SUM(D36:D37)</f>
        <v>9544246</v>
      </c>
      <c r="E38" s="51">
        <f t="shared" si="5"/>
        <v>9704112</v>
      </c>
      <c r="F38" s="51">
        <f t="shared" si="5"/>
        <v>9988568</v>
      </c>
      <c r="G38" s="12"/>
    </row>
    <row r="39" spans="1:7" ht="15.75" thickBot="1" x14ac:dyDescent="0.25">
      <c r="A39" s="1"/>
      <c r="B39" s="183"/>
      <c r="C39" s="183"/>
      <c r="D39" s="183"/>
      <c r="E39" s="183"/>
      <c r="F39" s="183"/>
      <c r="G39" s="12"/>
    </row>
    <row r="40" spans="1:7" s="13" customFormat="1" ht="36.75" thickBot="1" x14ac:dyDescent="0.3">
      <c r="A40" s="12"/>
      <c r="B40" s="14"/>
      <c r="C40" s="15" t="s">
        <v>139</v>
      </c>
      <c r="D40" s="15" t="s">
        <v>140</v>
      </c>
      <c r="E40" s="14" t="s">
        <v>89</v>
      </c>
      <c r="F40" s="14" t="s">
        <v>141</v>
      </c>
      <c r="G40" s="12"/>
    </row>
    <row r="41" spans="1:7" s="42" customFormat="1" ht="18" x14ac:dyDescent="0.25">
      <c r="A41" s="44"/>
      <c r="B41" s="88" t="s">
        <v>99</v>
      </c>
      <c r="C41" s="157">
        <f t="shared" ref="C41:F42" si="6">C17-C36</f>
        <v>114225</v>
      </c>
      <c r="D41" s="100">
        <f t="shared" si="6"/>
        <v>29418</v>
      </c>
      <c r="E41" s="100">
        <f t="shared" si="6"/>
        <v>-118583</v>
      </c>
      <c r="F41" s="100">
        <f t="shared" si="6"/>
        <v>-441110</v>
      </c>
      <c r="G41" s="12"/>
    </row>
    <row r="42" spans="1:7" s="42" customFormat="1" ht="18.75" thickBot="1" x14ac:dyDescent="0.3">
      <c r="A42" s="44"/>
      <c r="B42" s="89" t="s">
        <v>100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96</v>
      </c>
      <c r="C43" s="102">
        <f>SUM(C41:C42)</f>
        <v>114225</v>
      </c>
      <c r="D43" s="102">
        <f t="shared" ref="D43:F43" si="7">SUM(D41:D42)</f>
        <v>29418</v>
      </c>
      <c r="E43" s="102">
        <f t="shared" si="7"/>
        <v>-118583</v>
      </c>
      <c r="F43" s="102">
        <f t="shared" si="7"/>
        <v>-441110</v>
      </c>
      <c r="G43" s="12"/>
    </row>
    <row r="44" spans="1:7" s="42" customFormat="1" ht="18" x14ac:dyDescent="0.25">
      <c r="A44" s="44"/>
      <c r="B44" s="90" t="s">
        <v>137</v>
      </c>
      <c r="C44" s="103">
        <f>Income!C7</f>
        <v>354439</v>
      </c>
      <c r="D44" s="103">
        <f>Income!D7</f>
        <v>331202</v>
      </c>
      <c r="E44" s="103">
        <f>Income!E7</f>
        <v>360620</v>
      </c>
      <c r="F44" s="103">
        <f>Income!F7</f>
        <v>242037</v>
      </c>
      <c r="G44" s="12"/>
    </row>
    <row r="45" spans="1:7" s="42" customFormat="1" ht="18.75" thickBot="1" x14ac:dyDescent="0.3">
      <c r="A45" s="44"/>
      <c r="B45" s="89" t="s">
        <v>138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97</v>
      </c>
      <c r="C46" s="104">
        <f>SUM(C44:C45)</f>
        <v>354439</v>
      </c>
      <c r="D46" s="104">
        <f t="shared" ref="D46:F46" si="8">SUM(D44:D45)</f>
        <v>331202</v>
      </c>
      <c r="E46" s="104">
        <f t="shared" si="8"/>
        <v>360620</v>
      </c>
      <c r="F46" s="104">
        <f t="shared" si="8"/>
        <v>242037</v>
      </c>
      <c r="G46" s="12"/>
    </row>
    <row r="47" spans="1:7" s="42" customFormat="1" ht="18" x14ac:dyDescent="0.25">
      <c r="A47" s="44"/>
      <c r="B47" s="90" t="s">
        <v>135</v>
      </c>
      <c r="C47" s="105">
        <f>C44+C41</f>
        <v>468664</v>
      </c>
      <c r="D47" s="105">
        <f t="shared" ref="D47:F47" si="9">D44+D41</f>
        <v>360620</v>
      </c>
      <c r="E47" s="105">
        <f t="shared" si="9"/>
        <v>242037</v>
      </c>
      <c r="F47" s="105">
        <f t="shared" si="9"/>
        <v>-199073</v>
      </c>
      <c r="G47" s="12"/>
    </row>
    <row r="48" spans="1:7" s="42" customFormat="1" ht="18.75" thickBot="1" x14ac:dyDescent="0.3">
      <c r="A48" s="44"/>
      <c r="B48" s="89" t="s">
        <v>136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98</v>
      </c>
      <c r="C49" s="102">
        <f>SUM(C47:C48)</f>
        <v>468664</v>
      </c>
      <c r="D49" s="102">
        <f t="shared" ref="D49:F49" si="11">SUM(D47:D48)</f>
        <v>360620</v>
      </c>
      <c r="E49" s="102">
        <f t="shared" si="11"/>
        <v>242037</v>
      </c>
      <c r="F49" s="102">
        <f t="shared" si="11"/>
        <v>-199073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8" workbookViewId="0">
      <selection activeCell="D7" sqref="D7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1" t="s">
        <v>0</v>
      </c>
      <c r="C2" s="182"/>
      <c r="D2" s="182"/>
      <c r="E2" s="182"/>
      <c r="F2" s="182"/>
      <c r="G2" s="192"/>
      <c r="H2" s="11"/>
    </row>
    <row r="3" spans="1:8" s="2" customFormat="1" ht="20.25" customHeight="1" thickBot="1" x14ac:dyDescent="0.25">
      <c r="A3" s="1"/>
      <c r="B3" s="181" t="s">
        <v>152</v>
      </c>
      <c r="C3" s="182"/>
      <c r="D3" s="182"/>
      <c r="E3" s="182"/>
      <c r="F3" s="182"/>
      <c r="G3" s="192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139</v>
      </c>
      <c r="D5" s="130" t="s">
        <v>140</v>
      </c>
      <c r="E5" s="136" t="s">
        <v>89</v>
      </c>
      <c r="F5" s="136" t="s">
        <v>141</v>
      </c>
      <c r="G5" s="14" t="s">
        <v>2</v>
      </c>
      <c r="H5" s="12"/>
    </row>
    <row r="6" spans="1:8" ht="15.75" thickBot="1" x14ac:dyDescent="0.3">
      <c r="A6" s="12"/>
      <c r="B6" s="190" t="s">
        <v>104</v>
      </c>
      <c r="C6" s="189"/>
      <c r="D6" s="189"/>
      <c r="E6" s="189"/>
      <c r="F6" s="189"/>
      <c r="G6" s="16"/>
      <c r="H6" s="12"/>
    </row>
    <row r="7" spans="1:8" x14ac:dyDescent="0.25">
      <c r="A7" s="12"/>
      <c r="B7" s="60" t="s">
        <v>110</v>
      </c>
      <c r="C7" s="17">
        <v>354439</v>
      </c>
      <c r="D7" s="129">
        <v>331202</v>
      </c>
      <c r="E7" s="59">
        <f>Summary!D47</f>
        <v>360620</v>
      </c>
      <c r="F7" s="59">
        <f>Summary!E47</f>
        <v>242037</v>
      </c>
      <c r="G7" s="58"/>
      <c r="H7" s="12"/>
    </row>
    <row r="8" spans="1:8" x14ac:dyDescent="0.25">
      <c r="A8" s="12"/>
      <c r="B8" s="67" t="s">
        <v>90</v>
      </c>
      <c r="C8" s="73">
        <v>0</v>
      </c>
      <c r="D8" s="68">
        <v>0</v>
      </c>
      <c r="E8" s="69">
        <v>0</v>
      </c>
      <c r="F8" s="69">
        <v>0</v>
      </c>
      <c r="G8" s="58"/>
      <c r="H8" s="12"/>
    </row>
    <row r="9" spans="1:8" ht="15.75" thickBot="1" x14ac:dyDescent="0.3">
      <c r="A9" s="12"/>
      <c r="B9" s="53" t="s">
        <v>3</v>
      </c>
      <c r="C9" s="57">
        <f t="shared" ref="C9:F9" si="0">SUM(C7:C8)</f>
        <v>354439</v>
      </c>
      <c r="D9" s="57">
        <f t="shared" si="0"/>
        <v>331202</v>
      </c>
      <c r="E9" s="57">
        <f t="shared" si="0"/>
        <v>360620</v>
      </c>
      <c r="F9" s="57">
        <f t="shared" si="0"/>
        <v>242037</v>
      </c>
      <c r="G9" s="18"/>
      <c r="H9" s="12"/>
    </row>
    <row r="10" spans="1:8" ht="15.75" thickBot="1" x14ac:dyDescent="0.3">
      <c r="A10" s="12"/>
      <c r="B10" s="187" t="s">
        <v>4</v>
      </c>
      <c r="C10" s="188"/>
      <c r="D10" s="188"/>
      <c r="E10" s="188"/>
      <c r="F10" s="188"/>
      <c r="G10" s="18"/>
      <c r="H10" s="12"/>
    </row>
    <row r="11" spans="1:8" x14ac:dyDescent="0.25">
      <c r="A11" s="12"/>
      <c r="B11" s="54" t="s">
        <v>5</v>
      </c>
      <c r="C11" s="127">
        <v>6571782</v>
      </c>
      <c r="D11" s="109">
        <v>6571782</v>
      </c>
      <c r="E11" s="107">
        <v>6948652</v>
      </c>
      <c r="F11" s="107">
        <v>7110184</v>
      </c>
      <c r="G11" s="39"/>
      <c r="H11" s="12"/>
    </row>
    <row r="12" spans="1:8" x14ac:dyDescent="0.25">
      <c r="A12" s="12"/>
      <c r="B12" s="167"/>
      <c r="C12" s="168"/>
      <c r="D12" s="170"/>
      <c r="E12" s="169"/>
      <c r="F12" s="169"/>
      <c r="G12" s="39"/>
      <c r="H12" s="12"/>
    </row>
    <row r="13" spans="1:8" ht="15.75" thickBot="1" x14ac:dyDescent="0.3">
      <c r="A13" s="12"/>
      <c r="B13" s="179"/>
      <c r="C13" s="128"/>
      <c r="D13" s="112"/>
      <c r="E13" s="180"/>
      <c r="F13" s="180"/>
      <c r="G13" s="39"/>
      <c r="H13" s="12"/>
    </row>
    <row r="14" spans="1:8" ht="15.75" thickBot="1" x14ac:dyDescent="0.3">
      <c r="A14" s="12"/>
      <c r="B14" s="121" t="s">
        <v>3</v>
      </c>
      <c r="C14" s="52">
        <f t="shared" ref="C14:F14" si="1">SUM(C11:C13)</f>
        <v>6571782</v>
      </c>
      <c r="D14" s="52">
        <f t="shared" si="1"/>
        <v>6571782</v>
      </c>
      <c r="E14" s="52">
        <f t="shared" si="1"/>
        <v>6948652</v>
      </c>
      <c r="F14" s="52">
        <f t="shared" si="1"/>
        <v>7110184</v>
      </c>
      <c r="G14" s="18"/>
      <c r="H14" s="12"/>
    </row>
    <row r="15" spans="1:8" ht="15.75" thickBot="1" x14ac:dyDescent="0.3">
      <c r="A15" s="12"/>
      <c r="B15" s="187" t="s">
        <v>7</v>
      </c>
      <c r="C15" s="189"/>
      <c r="D15" s="189"/>
      <c r="E15" s="189"/>
      <c r="F15" s="189"/>
      <c r="G15" s="18"/>
      <c r="H15" s="12"/>
    </row>
    <row r="16" spans="1:8" x14ac:dyDescent="0.25">
      <c r="A16" s="12"/>
      <c r="B16" s="38" t="s">
        <v>11</v>
      </c>
      <c r="C16" s="21">
        <v>1916075</v>
      </c>
      <c r="D16" s="109">
        <v>1916075</v>
      </c>
      <c r="E16" s="107">
        <v>1717300</v>
      </c>
      <c r="F16" s="107">
        <v>1590763</v>
      </c>
      <c r="G16" s="39"/>
      <c r="H16" s="12"/>
    </row>
    <row r="17" spans="1:8" x14ac:dyDescent="0.25">
      <c r="A17" s="12"/>
      <c r="B17" s="38" t="s">
        <v>12</v>
      </c>
      <c r="C17" s="126">
        <v>34000</v>
      </c>
      <c r="D17" s="110">
        <v>34000</v>
      </c>
      <c r="E17" s="144">
        <v>34000</v>
      </c>
      <c r="F17" s="144">
        <v>34000</v>
      </c>
      <c r="G17" s="39"/>
      <c r="H17" s="12"/>
    </row>
    <row r="18" spans="1:8" x14ac:dyDescent="0.25">
      <c r="A18" s="12"/>
      <c r="B18" s="38" t="s">
        <v>125</v>
      </c>
      <c r="C18" s="126">
        <v>25810</v>
      </c>
      <c r="D18" s="110">
        <v>0</v>
      </c>
      <c r="E18" s="28">
        <v>0</v>
      </c>
      <c r="F18" s="28">
        <v>0</v>
      </c>
      <c r="G18" s="39"/>
      <c r="H18" s="12"/>
    </row>
    <row r="19" spans="1:8" x14ac:dyDescent="0.25">
      <c r="A19" s="12"/>
      <c r="B19" s="38" t="s">
        <v>126</v>
      </c>
      <c r="C19" s="126">
        <v>72935</v>
      </c>
      <c r="D19" s="110">
        <v>72935</v>
      </c>
      <c r="E19" s="28">
        <v>66521</v>
      </c>
      <c r="F19" s="28">
        <v>63466</v>
      </c>
      <c r="G19" s="39"/>
      <c r="H19" s="12"/>
    </row>
    <row r="20" spans="1:8" x14ac:dyDescent="0.25">
      <c r="A20" s="12"/>
      <c r="B20" s="38" t="s">
        <v>6</v>
      </c>
      <c r="C20" s="126">
        <v>179270</v>
      </c>
      <c r="D20" s="110">
        <v>179270</v>
      </c>
      <c r="E20" s="144">
        <v>188370</v>
      </c>
      <c r="F20" s="144">
        <v>188370</v>
      </c>
      <c r="G20" s="39"/>
      <c r="H20" s="12"/>
    </row>
    <row r="21" spans="1:8" x14ac:dyDescent="0.25">
      <c r="A21" s="12"/>
      <c r="B21" s="135" t="s">
        <v>127</v>
      </c>
      <c r="C21" s="126">
        <v>27550</v>
      </c>
      <c r="D21" s="110">
        <v>52440</v>
      </c>
      <c r="E21" s="28">
        <v>52440</v>
      </c>
      <c r="F21" s="28">
        <v>0</v>
      </c>
      <c r="G21" s="39"/>
      <c r="H21" s="12"/>
    </row>
    <row r="22" spans="1:8" x14ac:dyDescent="0.25">
      <c r="A22" s="12"/>
      <c r="B22" s="143" t="s">
        <v>107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128</v>
      </c>
      <c r="C23" s="126">
        <v>15700</v>
      </c>
      <c r="D23" s="110">
        <v>31590</v>
      </c>
      <c r="E23" s="28">
        <v>13162</v>
      </c>
      <c r="F23" s="28">
        <v>0</v>
      </c>
      <c r="G23" s="39"/>
      <c r="H23" s="12"/>
    </row>
    <row r="24" spans="1:8" x14ac:dyDescent="0.25">
      <c r="A24" s="12"/>
      <c r="B24" s="38" t="s">
        <v>129</v>
      </c>
      <c r="C24" s="126">
        <v>4409</v>
      </c>
      <c r="D24" s="110">
        <v>4409</v>
      </c>
      <c r="E24" s="28">
        <v>4409</v>
      </c>
      <c r="F24" s="28">
        <v>0</v>
      </c>
      <c r="G24" s="39"/>
      <c r="H24" s="12"/>
    </row>
    <row r="25" spans="1:8" x14ac:dyDescent="0.25">
      <c r="A25" s="12"/>
      <c r="B25" s="38" t="s">
        <v>143</v>
      </c>
      <c r="C25" s="126">
        <v>214313</v>
      </c>
      <c r="D25" s="110">
        <v>216174</v>
      </c>
      <c r="E25" s="28">
        <v>0</v>
      </c>
      <c r="F25" s="28">
        <v>0</v>
      </c>
      <c r="G25" s="39"/>
      <c r="H25" s="12"/>
    </row>
    <row r="26" spans="1:8" x14ac:dyDescent="0.25">
      <c r="A26" s="12"/>
      <c r="B26" s="38" t="s">
        <v>146</v>
      </c>
      <c r="C26" s="172">
        <v>0</v>
      </c>
      <c r="D26" s="115">
        <v>3814</v>
      </c>
      <c r="E26" s="116">
        <v>0</v>
      </c>
      <c r="F26" s="116">
        <v>0</v>
      </c>
      <c r="G26" s="39"/>
      <c r="H26" s="12"/>
    </row>
    <row r="27" spans="1:8" ht="15.75" thickBot="1" x14ac:dyDescent="0.3">
      <c r="A27" s="12"/>
      <c r="B27" s="38" t="s">
        <v>156</v>
      </c>
      <c r="C27" s="26">
        <v>0</v>
      </c>
      <c r="D27" s="112">
        <v>100628</v>
      </c>
      <c r="E27" s="40">
        <v>241508</v>
      </c>
      <c r="F27" s="40">
        <v>241508</v>
      </c>
      <c r="G27" s="39"/>
      <c r="H27" s="12"/>
    </row>
    <row r="28" spans="1:8" ht="15.75" thickBot="1" x14ac:dyDescent="0.3">
      <c r="A28" s="12"/>
      <c r="B28" s="19" t="s">
        <v>3</v>
      </c>
      <c r="C28" s="52">
        <f>SUM(C16:C27)</f>
        <v>2490062</v>
      </c>
      <c r="D28" s="52">
        <f>SUM(D16:D27)</f>
        <v>2611335</v>
      </c>
      <c r="E28" s="52">
        <f>SUM(E16:E27)</f>
        <v>2317710</v>
      </c>
      <c r="F28" s="52">
        <f>SUM(F16:F27)</f>
        <v>2118107</v>
      </c>
      <c r="G28" s="18"/>
      <c r="H28" s="12"/>
    </row>
    <row r="29" spans="1:8" ht="15.75" thickBot="1" x14ac:dyDescent="0.3">
      <c r="A29" s="12"/>
      <c r="B29" s="187" t="s">
        <v>8</v>
      </c>
      <c r="C29" s="188"/>
      <c r="D29" s="188"/>
      <c r="E29" s="188"/>
      <c r="F29" s="188"/>
      <c r="G29" s="18"/>
      <c r="H29" s="12"/>
    </row>
    <row r="30" spans="1:8" x14ac:dyDescent="0.25">
      <c r="A30" s="12"/>
      <c r="B30" s="20" t="s">
        <v>13</v>
      </c>
      <c r="C30" s="21">
        <v>101200</v>
      </c>
      <c r="D30" s="106">
        <v>132861</v>
      </c>
      <c r="E30" s="22">
        <v>120000</v>
      </c>
      <c r="F30" s="22">
        <v>120000</v>
      </c>
      <c r="G30" s="18"/>
      <c r="H30" s="12"/>
    </row>
    <row r="31" spans="1:8" x14ac:dyDescent="0.25">
      <c r="A31" s="12"/>
      <c r="B31" s="20" t="s">
        <v>87</v>
      </c>
      <c r="C31" s="24"/>
      <c r="D31" s="106"/>
      <c r="E31" s="22"/>
      <c r="F31" s="22"/>
      <c r="G31" s="18"/>
      <c r="H31" s="12"/>
    </row>
    <row r="32" spans="1:8" x14ac:dyDescent="0.25">
      <c r="A32" s="12"/>
      <c r="B32" s="20" t="s">
        <v>114</v>
      </c>
      <c r="C32" s="24"/>
      <c r="D32" s="106"/>
      <c r="E32" s="22"/>
      <c r="F32" s="22"/>
      <c r="G32" s="18"/>
      <c r="H32" s="12"/>
    </row>
    <row r="33" spans="1:8" ht="15.75" thickBot="1" x14ac:dyDescent="0.3">
      <c r="A33" s="12"/>
      <c r="B33" s="20"/>
      <c r="C33" s="30"/>
      <c r="D33" s="106"/>
      <c r="E33" s="23"/>
      <c r="F33" s="23"/>
      <c r="G33" s="18"/>
      <c r="H33" s="12"/>
    </row>
    <row r="34" spans="1:8" ht="15.75" thickBot="1" x14ac:dyDescent="0.3">
      <c r="A34" s="12"/>
      <c r="B34" s="19" t="s">
        <v>3</v>
      </c>
      <c r="C34" s="29">
        <f>SUM(C30:C33)</f>
        <v>101200</v>
      </c>
      <c r="D34" s="114">
        <f t="shared" ref="D34:F34" si="2">SUM(D30:D33)</f>
        <v>132861</v>
      </c>
      <c r="E34" s="29">
        <f t="shared" si="2"/>
        <v>120000</v>
      </c>
      <c r="F34" s="29">
        <f t="shared" si="2"/>
        <v>120000</v>
      </c>
      <c r="G34" s="18"/>
      <c r="H34" s="12"/>
    </row>
    <row r="35" spans="1:8" ht="15.75" thickBot="1" x14ac:dyDescent="0.3">
      <c r="A35" s="12"/>
      <c r="B35" s="190" t="s">
        <v>9</v>
      </c>
      <c r="C35" s="189"/>
      <c r="D35" s="189"/>
      <c r="E35" s="189"/>
      <c r="F35" s="189"/>
      <c r="G35" s="18"/>
      <c r="H35" s="12"/>
    </row>
    <row r="36" spans="1:8" x14ac:dyDescent="0.25">
      <c r="A36" s="12"/>
      <c r="B36" s="54" t="s">
        <v>14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/>
      <c r="C37" s="26"/>
      <c r="D37" s="115"/>
      <c r="E37" s="116"/>
      <c r="F37" s="116"/>
      <c r="G37" s="39"/>
      <c r="H37" s="12"/>
    </row>
    <row r="38" spans="1:8" ht="15.75" thickBot="1" x14ac:dyDescent="0.3">
      <c r="A38" s="12"/>
      <c r="B38" s="53" t="s">
        <v>3</v>
      </c>
      <c r="C38" s="52">
        <f t="shared" ref="C38:D38" si="3">SUM(C36:C37)</f>
        <v>23800</v>
      </c>
      <c r="D38" s="124">
        <f t="shared" si="3"/>
        <v>23800</v>
      </c>
      <c r="E38" s="125">
        <f>SUM(E36:E37)</f>
        <v>23800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87" t="s">
        <v>10</v>
      </c>
      <c r="C39" s="188"/>
      <c r="D39" s="191"/>
      <c r="E39" s="191"/>
      <c r="F39" s="191"/>
      <c r="G39" s="18"/>
      <c r="H39" s="12"/>
    </row>
    <row r="40" spans="1:8" x14ac:dyDescent="0.25">
      <c r="A40" s="12"/>
      <c r="B40" s="145" t="s">
        <v>15</v>
      </c>
      <c r="C40" s="21">
        <v>5250</v>
      </c>
      <c r="D40" s="122">
        <v>5250</v>
      </c>
      <c r="E40" s="41">
        <v>5250</v>
      </c>
      <c r="F40" s="41">
        <v>5250</v>
      </c>
      <c r="G40" s="39"/>
      <c r="H40" s="12"/>
    </row>
    <row r="41" spans="1:8" x14ac:dyDescent="0.25">
      <c r="A41" s="12"/>
      <c r="B41" s="38" t="s">
        <v>16</v>
      </c>
      <c r="C41" s="24">
        <v>50000</v>
      </c>
      <c r="D41" s="113">
        <v>50000</v>
      </c>
      <c r="E41" s="28">
        <v>50000</v>
      </c>
      <c r="F41" s="28">
        <v>50000</v>
      </c>
      <c r="G41" s="39"/>
      <c r="H41" s="12"/>
    </row>
    <row r="42" spans="1:8" x14ac:dyDescent="0.25">
      <c r="A42" s="12"/>
      <c r="B42" s="38" t="s">
        <v>17</v>
      </c>
      <c r="C42" s="24">
        <v>20000</v>
      </c>
      <c r="D42" s="113">
        <v>20000</v>
      </c>
      <c r="E42" s="28">
        <v>20000</v>
      </c>
      <c r="F42" s="28">
        <v>20000</v>
      </c>
      <c r="G42" s="39"/>
      <c r="H42" s="12"/>
    </row>
    <row r="43" spans="1:8" x14ac:dyDescent="0.25">
      <c r="A43" s="12"/>
      <c r="B43" s="38" t="s">
        <v>18</v>
      </c>
      <c r="C43" s="24">
        <v>60000</v>
      </c>
      <c r="D43" s="113">
        <v>60000</v>
      </c>
      <c r="E43" s="28">
        <v>60000</v>
      </c>
      <c r="F43" s="28">
        <v>60000</v>
      </c>
      <c r="G43" s="39"/>
      <c r="H43" s="12"/>
    </row>
    <row r="44" spans="1:8" x14ac:dyDescent="0.25">
      <c r="A44" s="12"/>
      <c r="B44" s="38" t="s">
        <v>142</v>
      </c>
      <c r="C44" s="126">
        <v>10000</v>
      </c>
      <c r="D44" s="123">
        <v>11950</v>
      </c>
      <c r="E44" s="116">
        <v>10000</v>
      </c>
      <c r="F44" s="116">
        <v>10000</v>
      </c>
      <c r="G44" s="39"/>
      <c r="H44" s="12"/>
    </row>
    <row r="45" spans="1:8" x14ac:dyDescent="0.25">
      <c r="A45" s="12"/>
      <c r="B45" s="143"/>
      <c r="C45" s="126"/>
      <c r="D45" s="113"/>
      <c r="E45" s="28"/>
      <c r="F45" s="28"/>
      <c r="G45" s="39"/>
      <c r="H45" s="12"/>
    </row>
    <row r="46" spans="1:8" x14ac:dyDescent="0.25">
      <c r="A46" s="12"/>
      <c r="B46" s="134"/>
      <c r="C46" s="126"/>
      <c r="D46" s="123"/>
      <c r="E46" s="116"/>
      <c r="F46" s="116"/>
      <c r="G46" s="39"/>
      <c r="H46" s="12"/>
    </row>
    <row r="47" spans="1:8" ht="15.75" thickBot="1" x14ac:dyDescent="0.3">
      <c r="A47" s="12"/>
      <c r="B47" s="146"/>
      <c r="C47" s="26"/>
      <c r="D47" s="123"/>
      <c r="E47" s="116"/>
      <c r="F47" s="116"/>
      <c r="G47" s="39"/>
      <c r="H47" s="12"/>
    </row>
    <row r="48" spans="1:8" ht="15.75" thickBot="1" x14ac:dyDescent="0.3">
      <c r="A48" s="12"/>
      <c r="B48" s="53" t="s">
        <v>3</v>
      </c>
      <c r="C48" s="52">
        <f>SUM(C40:C47)</f>
        <v>145250</v>
      </c>
      <c r="D48" s="29">
        <f>SUM(D40:D47)</f>
        <v>147200</v>
      </c>
      <c r="E48" s="29">
        <f>SUM(E40:E47)</f>
        <v>145250</v>
      </c>
      <c r="F48" s="29">
        <f>SUM(F40:F47)</f>
        <v>145250</v>
      </c>
      <c r="G48" s="118"/>
      <c r="H48" s="12"/>
    </row>
    <row r="49" spans="1:8" ht="15.75" thickBot="1" x14ac:dyDescent="0.3">
      <c r="A49" s="12"/>
      <c r="B49" s="187" t="s">
        <v>91</v>
      </c>
      <c r="C49" s="188"/>
      <c r="D49" s="189"/>
      <c r="E49" s="189"/>
      <c r="F49" s="189"/>
      <c r="G49" s="118"/>
      <c r="H49" s="12"/>
    </row>
    <row r="50" spans="1:8" x14ac:dyDescent="0.25">
      <c r="A50" s="12"/>
      <c r="B50" s="85" t="s">
        <v>92</v>
      </c>
      <c r="C50" s="86">
        <v>30117</v>
      </c>
      <c r="D50" s="138">
        <v>86686</v>
      </c>
      <c r="E50" s="139">
        <v>30117</v>
      </c>
      <c r="F50" s="139">
        <v>30117</v>
      </c>
      <c r="G50" s="39"/>
      <c r="H50" s="12"/>
    </row>
    <row r="51" spans="1:8" x14ac:dyDescent="0.25">
      <c r="A51" s="12"/>
      <c r="B51" s="85" t="s">
        <v>130</v>
      </c>
      <c r="C51" s="87"/>
      <c r="D51" s="140"/>
      <c r="E51" s="69"/>
      <c r="F51" s="69"/>
      <c r="G51" s="39"/>
      <c r="H51" s="12"/>
    </row>
    <row r="52" spans="1:8" x14ac:dyDescent="0.25">
      <c r="A52" s="12"/>
      <c r="B52" s="85" t="s">
        <v>131</v>
      </c>
      <c r="C52" s="73"/>
      <c r="D52" s="140"/>
      <c r="E52" s="69"/>
      <c r="F52" s="69"/>
      <c r="G52" s="39"/>
      <c r="H52" s="12"/>
    </row>
    <row r="53" spans="1:8" ht="15.75" thickBot="1" x14ac:dyDescent="0.3">
      <c r="A53" s="12"/>
      <c r="B53" s="85" t="s">
        <v>111</v>
      </c>
      <c r="C53" s="153"/>
      <c r="D53" s="141"/>
      <c r="E53" s="142"/>
      <c r="F53" s="142"/>
      <c r="G53" s="39"/>
      <c r="H53" s="12"/>
    </row>
    <row r="54" spans="1:8" ht="15.75" thickBot="1" x14ac:dyDescent="0.3">
      <c r="A54" s="12"/>
      <c r="B54" s="19" t="s">
        <v>3</v>
      </c>
      <c r="C54" s="78">
        <f t="shared" ref="C54:F54" si="5">SUM(C50:C53)</f>
        <v>30117</v>
      </c>
      <c r="D54" s="78">
        <f t="shared" si="5"/>
        <v>86686</v>
      </c>
      <c r="E54" s="78">
        <f t="shared" si="5"/>
        <v>30117</v>
      </c>
      <c r="F54" s="78">
        <f t="shared" si="5"/>
        <v>30117</v>
      </c>
      <c r="G54" s="31"/>
      <c r="H54" s="12"/>
    </row>
    <row r="55" spans="1:8" ht="15.75" thickBot="1" x14ac:dyDescent="0.3">
      <c r="A55" s="12"/>
      <c r="B55" s="12"/>
      <c r="C55" s="12"/>
      <c r="D55" s="12"/>
      <c r="E55" s="12"/>
      <c r="F55" s="12"/>
      <c r="G55" s="12"/>
      <c r="H55" s="12"/>
    </row>
    <row r="56" spans="1:8" ht="18.75" thickBot="1" x14ac:dyDescent="0.3">
      <c r="A56" s="12"/>
      <c r="B56" s="33" t="s">
        <v>103</v>
      </c>
      <c r="C56" s="32">
        <f>C14+C28+C34+C38+C48+C54</f>
        <v>9362211</v>
      </c>
      <c r="D56" s="32">
        <f>D14+D28+D34+D38+D48+D54</f>
        <v>9573664</v>
      </c>
      <c r="E56" s="32">
        <f>E14+E28+E34+E38+E48+E54</f>
        <v>9585529</v>
      </c>
      <c r="F56" s="32">
        <f>F14+F28+F34+F38+F48+F54</f>
        <v>9547458</v>
      </c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</sheetData>
  <mergeCells count="9">
    <mergeCell ref="B49:F49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>
      <selection activeCell="F77" sqref="F77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1" t="s">
        <v>0</v>
      </c>
      <c r="C2" s="182"/>
      <c r="D2" s="182"/>
      <c r="E2" s="182"/>
      <c r="F2" s="182"/>
      <c r="G2" s="192"/>
      <c r="H2" s="11"/>
    </row>
    <row r="3" spans="1:8" s="2" customFormat="1" ht="20.25" customHeight="1" thickBot="1" x14ac:dyDescent="0.25">
      <c r="A3" s="1"/>
      <c r="B3" s="181" t="s">
        <v>153</v>
      </c>
      <c r="C3" s="182"/>
      <c r="D3" s="182"/>
      <c r="E3" s="182"/>
      <c r="F3" s="182"/>
      <c r="G3" s="192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19</v>
      </c>
      <c r="C5" s="15" t="s">
        <v>139</v>
      </c>
      <c r="D5" s="130" t="s">
        <v>140</v>
      </c>
      <c r="E5" s="136" t="s">
        <v>89</v>
      </c>
      <c r="F5" s="136" t="s">
        <v>141</v>
      </c>
      <c r="G5" s="14" t="s">
        <v>2</v>
      </c>
      <c r="H5" s="12"/>
    </row>
    <row r="6" spans="1:8" ht="16.5" customHeight="1" thickBot="1" x14ac:dyDescent="0.3">
      <c r="A6" s="12"/>
      <c r="B6" s="196" t="s">
        <v>20</v>
      </c>
      <c r="C6" s="197"/>
      <c r="D6" s="197"/>
      <c r="E6" s="197"/>
      <c r="F6" s="197"/>
      <c r="G6" s="18"/>
      <c r="H6" s="12"/>
    </row>
    <row r="7" spans="1:8" x14ac:dyDescent="0.25">
      <c r="A7" s="12"/>
      <c r="B7" s="38" t="s">
        <v>147</v>
      </c>
      <c r="C7" s="21">
        <v>5247665</v>
      </c>
      <c r="D7" s="109">
        <v>5360324</v>
      </c>
      <c r="E7" s="107">
        <v>5675269</v>
      </c>
      <c r="F7" s="107">
        <v>5832860</v>
      </c>
      <c r="G7" s="39"/>
      <c r="H7" s="12"/>
    </row>
    <row r="8" spans="1:8" ht="15.75" thickBot="1" x14ac:dyDescent="0.3">
      <c r="A8" s="12"/>
      <c r="B8" s="163" t="s">
        <v>148</v>
      </c>
      <c r="C8" s="26">
        <v>0</v>
      </c>
      <c r="D8" s="161">
        <v>0</v>
      </c>
      <c r="E8" s="162">
        <v>0</v>
      </c>
      <c r="F8" s="162">
        <v>0</v>
      </c>
      <c r="G8" s="39"/>
      <c r="H8" s="12"/>
    </row>
    <row r="9" spans="1:8" ht="15.75" thickBot="1" x14ac:dyDescent="0.3">
      <c r="A9" s="12"/>
      <c r="B9" s="19" t="s">
        <v>3</v>
      </c>
      <c r="C9" s="52">
        <f t="shared" ref="C9" si="0">SUM(C7:C7)</f>
        <v>5247665</v>
      </c>
      <c r="D9" s="52">
        <f>SUM(D7:D8)</f>
        <v>5360324</v>
      </c>
      <c r="E9" s="52">
        <f t="shared" ref="E9:F9" si="1">SUM(E7:E8)</f>
        <v>5675269</v>
      </c>
      <c r="F9" s="52">
        <f t="shared" si="1"/>
        <v>5832860</v>
      </c>
      <c r="G9" s="18"/>
      <c r="H9" s="12"/>
    </row>
    <row r="10" spans="1:8" ht="16.5" customHeight="1" thickBot="1" x14ac:dyDescent="0.3">
      <c r="A10" s="12"/>
      <c r="B10" s="198" t="s">
        <v>21</v>
      </c>
      <c r="C10" s="199"/>
      <c r="D10" s="199"/>
      <c r="E10" s="199"/>
      <c r="F10" s="199"/>
      <c r="G10" s="18"/>
      <c r="H10" s="12"/>
    </row>
    <row r="11" spans="1:8" x14ac:dyDescent="0.25">
      <c r="A11" s="12"/>
      <c r="B11" s="20" t="s">
        <v>28</v>
      </c>
      <c r="C11" s="21">
        <v>2195231</v>
      </c>
      <c r="D11" s="106">
        <v>2150820</v>
      </c>
      <c r="E11" s="108">
        <v>2252454</v>
      </c>
      <c r="F11" s="108">
        <v>2307913</v>
      </c>
      <c r="G11" s="18"/>
      <c r="H11" s="12"/>
    </row>
    <row r="12" spans="1:8" ht="15.75" thickBot="1" x14ac:dyDescent="0.3">
      <c r="A12" s="12"/>
      <c r="B12" s="164" t="s">
        <v>148</v>
      </c>
      <c r="C12" s="165"/>
      <c r="D12" s="166">
        <v>9578</v>
      </c>
      <c r="E12" s="166"/>
      <c r="F12" s="166"/>
      <c r="G12" s="18"/>
      <c r="H12" s="12"/>
    </row>
    <row r="13" spans="1:8" ht="15.75" thickBot="1" x14ac:dyDescent="0.3">
      <c r="A13" s="12"/>
      <c r="B13" s="19" t="s">
        <v>3</v>
      </c>
      <c r="C13" s="29">
        <f>SUM(C11:C12)</f>
        <v>2195231</v>
      </c>
      <c r="D13" s="29">
        <f>SUM(D11:D12)</f>
        <v>2160398</v>
      </c>
      <c r="E13" s="29">
        <f t="shared" ref="E13:F13" si="2">SUM(E11:E12)</f>
        <v>2252454</v>
      </c>
      <c r="F13" s="29">
        <f t="shared" si="2"/>
        <v>2307913</v>
      </c>
      <c r="G13" s="18"/>
      <c r="H13" s="12"/>
    </row>
    <row r="14" spans="1:8" ht="16.5" customHeight="1" thickBot="1" x14ac:dyDescent="0.3">
      <c r="A14" s="12"/>
      <c r="B14" s="200" t="s">
        <v>22</v>
      </c>
      <c r="C14" s="201"/>
      <c r="D14" s="201"/>
      <c r="E14" s="201"/>
      <c r="F14" s="201"/>
      <c r="G14" s="18"/>
      <c r="H14" s="12"/>
    </row>
    <row r="15" spans="1:8" x14ac:dyDescent="0.25">
      <c r="A15" s="12"/>
      <c r="B15" s="20" t="s">
        <v>29</v>
      </c>
      <c r="C15" s="70">
        <v>12000</v>
      </c>
      <c r="D15" s="109">
        <v>12000</v>
      </c>
      <c r="E15" s="41">
        <v>12000</v>
      </c>
      <c r="F15" s="41">
        <v>12000</v>
      </c>
      <c r="G15" s="39"/>
      <c r="H15" s="12"/>
    </row>
    <row r="16" spans="1:8" x14ac:dyDescent="0.25">
      <c r="A16" s="12"/>
      <c r="B16" s="20" t="s">
        <v>30</v>
      </c>
      <c r="C16" s="71">
        <v>7500</v>
      </c>
      <c r="D16" s="110">
        <v>22100</v>
      </c>
      <c r="E16" s="28">
        <v>15000</v>
      </c>
      <c r="F16" s="28">
        <v>7500</v>
      </c>
      <c r="G16" s="39"/>
      <c r="H16" s="12"/>
    </row>
    <row r="17" spans="1:8" x14ac:dyDescent="0.25">
      <c r="A17" s="12"/>
      <c r="B17" s="20" t="s">
        <v>31</v>
      </c>
      <c r="C17" s="71">
        <v>13700</v>
      </c>
      <c r="D17" s="159">
        <v>13700</v>
      </c>
      <c r="E17" s="28">
        <v>14000</v>
      </c>
      <c r="F17" s="28">
        <v>14000</v>
      </c>
      <c r="G17" s="39"/>
      <c r="H17" s="12"/>
    </row>
    <row r="18" spans="1:8" x14ac:dyDescent="0.25">
      <c r="A18" s="12"/>
      <c r="B18" s="20" t="s">
        <v>93</v>
      </c>
      <c r="C18" s="71">
        <v>14000</v>
      </c>
      <c r="D18" s="111">
        <v>14000</v>
      </c>
      <c r="E18" s="23">
        <v>14500</v>
      </c>
      <c r="F18" s="23">
        <v>15000</v>
      </c>
      <c r="G18" s="39"/>
      <c r="H18" s="12"/>
    </row>
    <row r="19" spans="1:8" ht="15.75" thickBot="1" x14ac:dyDescent="0.3">
      <c r="A19" s="12"/>
      <c r="B19" s="25" t="s">
        <v>32</v>
      </c>
      <c r="C19" s="71">
        <v>35000</v>
      </c>
      <c r="D19" s="112">
        <v>35000</v>
      </c>
      <c r="E19" s="40">
        <v>35000</v>
      </c>
      <c r="F19" s="40">
        <v>35000</v>
      </c>
      <c r="G19" s="39"/>
      <c r="H19" s="12"/>
    </row>
    <row r="20" spans="1:8" ht="15.75" thickBot="1" x14ac:dyDescent="0.3">
      <c r="A20" s="12"/>
      <c r="B20" s="19" t="s">
        <v>3</v>
      </c>
      <c r="C20" s="29">
        <f t="shared" ref="C20:F20" si="3">SUM(C15:C19)</f>
        <v>82200</v>
      </c>
      <c r="D20" s="52">
        <f t="shared" si="3"/>
        <v>96800</v>
      </c>
      <c r="E20" s="52">
        <f t="shared" si="3"/>
        <v>90500</v>
      </c>
      <c r="F20" s="52">
        <f t="shared" si="3"/>
        <v>83500</v>
      </c>
      <c r="G20" s="18"/>
      <c r="H20" s="12"/>
    </row>
    <row r="21" spans="1:8" ht="16.5" customHeight="1" thickBot="1" x14ac:dyDescent="0.25">
      <c r="A21" s="12"/>
      <c r="B21" s="202" t="s">
        <v>23</v>
      </c>
      <c r="C21" s="203"/>
      <c r="D21" s="203"/>
      <c r="E21" s="203"/>
      <c r="F21" s="203"/>
      <c r="G21" s="18"/>
      <c r="H21" s="12"/>
    </row>
    <row r="22" spans="1:8" x14ac:dyDescent="0.25">
      <c r="A22" s="12"/>
      <c r="B22" s="20" t="s">
        <v>33</v>
      </c>
      <c r="C22" s="21">
        <v>60000</v>
      </c>
      <c r="D22" s="106">
        <v>60000</v>
      </c>
      <c r="E22" s="23">
        <v>62500</v>
      </c>
      <c r="F22" s="23">
        <v>65000</v>
      </c>
      <c r="G22" s="18"/>
      <c r="H22" s="12"/>
    </row>
    <row r="23" spans="1:8" x14ac:dyDescent="0.25">
      <c r="A23" s="12"/>
      <c r="B23" s="20" t="s">
        <v>34</v>
      </c>
      <c r="C23" s="24">
        <v>7500</v>
      </c>
      <c r="D23" s="106">
        <v>7500</v>
      </c>
      <c r="E23" s="23">
        <v>8000</v>
      </c>
      <c r="F23" s="23">
        <v>8500</v>
      </c>
      <c r="G23" s="18"/>
      <c r="H23" s="12"/>
    </row>
    <row r="24" spans="1:8" x14ac:dyDescent="0.25">
      <c r="A24" s="12"/>
      <c r="B24" s="20" t="s">
        <v>35</v>
      </c>
      <c r="C24" s="24">
        <v>20000</v>
      </c>
      <c r="D24" s="106">
        <v>20000</v>
      </c>
      <c r="E24" s="23">
        <v>25000</v>
      </c>
      <c r="F24" s="23">
        <v>25000</v>
      </c>
      <c r="G24" s="18"/>
      <c r="H24" s="12"/>
    </row>
    <row r="25" spans="1:8" x14ac:dyDescent="0.25">
      <c r="A25" s="12"/>
      <c r="B25" s="137" t="s">
        <v>134</v>
      </c>
      <c r="C25" s="154">
        <v>-20000</v>
      </c>
      <c r="D25" s="158">
        <v>-20000</v>
      </c>
      <c r="E25" s="160">
        <v>-25000</v>
      </c>
      <c r="F25" s="160">
        <v>-25000</v>
      </c>
      <c r="G25" s="18"/>
      <c r="H25" s="12"/>
    </row>
    <row r="26" spans="1:8" x14ac:dyDescent="0.25">
      <c r="A26" s="12"/>
      <c r="B26" s="20" t="s">
        <v>36</v>
      </c>
      <c r="C26" s="24">
        <v>3500</v>
      </c>
      <c r="D26" s="106">
        <v>3500</v>
      </c>
      <c r="E26" s="23">
        <v>3500</v>
      </c>
      <c r="F26" s="23">
        <v>3500</v>
      </c>
      <c r="G26" s="18"/>
      <c r="H26" s="12"/>
    </row>
    <row r="27" spans="1:8" x14ac:dyDescent="0.25">
      <c r="A27" s="12"/>
      <c r="B27" s="25" t="s">
        <v>37</v>
      </c>
      <c r="C27" s="24">
        <v>29000</v>
      </c>
      <c r="D27" s="113">
        <v>30500</v>
      </c>
      <c r="E27" s="28">
        <v>32500</v>
      </c>
      <c r="F27" s="28">
        <v>32500</v>
      </c>
      <c r="G27" s="18"/>
      <c r="H27" s="12"/>
    </row>
    <row r="28" spans="1:8" x14ac:dyDescent="0.25">
      <c r="A28" s="12"/>
      <c r="B28" s="20" t="s">
        <v>38</v>
      </c>
      <c r="C28" s="24">
        <v>9000</v>
      </c>
      <c r="D28" s="106">
        <v>9000</v>
      </c>
      <c r="E28" s="23">
        <v>9000</v>
      </c>
      <c r="F28" s="23">
        <v>9500</v>
      </c>
      <c r="G28" s="18"/>
      <c r="H28" s="12"/>
    </row>
    <row r="29" spans="1:8" ht="15.75" thickBot="1" x14ac:dyDescent="0.3">
      <c r="A29" s="12"/>
      <c r="B29" s="20" t="s">
        <v>145</v>
      </c>
      <c r="C29" s="24">
        <v>0</v>
      </c>
      <c r="D29" s="106">
        <v>35000</v>
      </c>
      <c r="E29" s="23">
        <v>35000</v>
      </c>
      <c r="F29" s="23">
        <v>35000</v>
      </c>
      <c r="G29" s="18"/>
      <c r="H29" s="12"/>
    </row>
    <row r="30" spans="1:8" ht="15.75" thickBot="1" x14ac:dyDescent="0.3">
      <c r="A30" s="12"/>
      <c r="B30" s="19" t="s">
        <v>3</v>
      </c>
      <c r="C30" s="29">
        <f t="shared" ref="C30:F30" si="4">SUM(C22:C29)</f>
        <v>109000</v>
      </c>
      <c r="D30" s="29">
        <f t="shared" si="4"/>
        <v>145500</v>
      </c>
      <c r="E30" s="29">
        <f t="shared" si="4"/>
        <v>150500</v>
      </c>
      <c r="F30" s="29">
        <f t="shared" si="4"/>
        <v>154000</v>
      </c>
      <c r="G30" s="18"/>
      <c r="H30" s="12"/>
    </row>
    <row r="31" spans="1:8" ht="16.5" customHeight="1" thickBot="1" x14ac:dyDescent="0.3">
      <c r="A31" s="12"/>
      <c r="B31" s="204" t="s">
        <v>24</v>
      </c>
      <c r="C31" s="205"/>
      <c r="D31" s="205"/>
      <c r="E31" s="205"/>
      <c r="F31" s="205"/>
      <c r="G31" s="18"/>
      <c r="H31" s="12"/>
    </row>
    <row r="32" spans="1:8" x14ac:dyDescent="0.25">
      <c r="A32" s="12"/>
      <c r="B32" s="20" t="s">
        <v>39</v>
      </c>
      <c r="C32" s="21">
        <v>209000</v>
      </c>
      <c r="D32" s="106">
        <v>199000</v>
      </c>
      <c r="E32" s="23">
        <v>209000</v>
      </c>
      <c r="F32" s="23">
        <v>219000</v>
      </c>
      <c r="G32" s="18"/>
      <c r="H32" s="12"/>
    </row>
    <row r="33" spans="1:8" x14ac:dyDescent="0.25">
      <c r="A33" s="12"/>
      <c r="B33" s="20" t="s">
        <v>40</v>
      </c>
      <c r="C33" s="24">
        <v>312000</v>
      </c>
      <c r="D33" s="106">
        <v>467000</v>
      </c>
      <c r="E33" s="23">
        <v>260000</v>
      </c>
      <c r="F33" s="23">
        <v>285000</v>
      </c>
      <c r="G33" s="18"/>
      <c r="H33" s="12"/>
    </row>
    <row r="34" spans="1:8" x14ac:dyDescent="0.25">
      <c r="A34" s="12"/>
      <c r="B34" s="20" t="s">
        <v>41</v>
      </c>
      <c r="C34" s="24">
        <v>35000</v>
      </c>
      <c r="D34" s="106">
        <v>35000</v>
      </c>
      <c r="E34" s="23">
        <v>36000</v>
      </c>
      <c r="F34" s="23">
        <v>36000</v>
      </c>
      <c r="G34" s="18"/>
      <c r="H34" s="12"/>
    </row>
    <row r="35" spans="1:8" x14ac:dyDescent="0.25">
      <c r="A35" s="12"/>
      <c r="B35" s="25" t="s">
        <v>12</v>
      </c>
      <c r="C35" s="24">
        <v>34000</v>
      </c>
      <c r="D35" s="113">
        <v>34000</v>
      </c>
      <c r="E35" s="27">
        <v>34000</v>
      </c>
      <c r="F35" s="27">
        <v>34000</v>
      </c>
      <c r="G35" s="18"/>
      <c r="H35" s="12"/>
    </row>
    <row r="36" spans="1:8" ht="15.75" thickBot="1" x14ac:dyDescent="0.3">
      <c r="A36" s="12"/>
      <c r="B36" s="20" t="s">
        <v>42</v>
      </c>
      <c r="C36" s="24">
        <v>35000</v>
      </c>
      <c r="D36" s="106">
        <v>35000</v>
      </c>
      <c r="E36" s="23">
        <v>35000</v>
      </c>
      <c r="F36" s="23">
        <v>35000</v>
      </c>
      <c r="G36" s="18"/>
      <c r="H36" s="12"/>
    </row>
    <row r="37" spans="1:8" ht="15.75" thickBot="1" x14ac:dyDescent="0.3">
      <c r="A37" s="12"/>
      <c r="B37" s="19" t="s">
        <v>3</v>
      </c>
      <c r="C37" s="29">
        <f>SUM(C32:C36)</f>
        <v>625000</v>
      </c>
      <c r="D37" s="29">
        <f>SUM(D32:D36)</f>
        <v>770000</v>
      </c>
      <c r="E37" s="29">
        <f t="shared" ref="E37:F37" si="5">SUM(E32:E36)</f>
        <v>574000</v>
      </c>
      <c r="F37" s="29">
        <f t="shared" si="5"/>
        <v>609000</v>
      </c>
      <c r="G37" s="18"/>
      <c r="H37" s="12"/>
    </row>
    <row r="38" spans="1:8" ht="18.75" customHeight="1" thickBot="1" x14ac:dyDescent="0.3">
      <c r="A38" s="12"/>
      <c r="B38" s="193" t="s">
        <v>25</v>
      </c>
      <c r="C38" s="194"/>
      <c r="D38" s="194"/>
      <c r="E38" s="194"/>
      <c r="F38" s="194"/>
      <c r="G38" s="18"/>
      <c r="H38" s="12"/>
    </row>
    <row r="39" spans="1:8" x14ac:dyDescent="0.25">
      <c r="A39" s="12"/>
      <c r="B39" s="20" t="s">
        <v>43</v>
      </c>
      <c r="C39" s="21">
        <v>137100</v>
      </c>
      <c r="D39" s="106">
        <v>131300</v>
      </c>
      <c r="E39" s="23">
        <v>143000</v>
      </c>
      <c r="F39" s="23">
        <v>155000</v>
      </c>
      <c r="G39" s="18"/>
      <c r="H39" s="12"/>
    </row>
    <row r="40" spans="1:8" x14ac:dyDescent="0.25">
      <c r="A40" s="12"/>
      <c r="B40" s="20" t="s">
        <v>44</v>
      </c>
      <c r="C40" s="24">
        <v>38350</v>
      </c>
      <c r="D40" s="106">
        <v>38500</v>
      </c>
      <c r="E40" s="23">
        <v>42000</v>
      </c>
      <c r="F40" s="23">
        <v>45000</v>
      </c>
      <c r="G40" s="18"/>
      <c r="H40" s="12"/>
    </row>
    <row r="41" spans="1:8" x14ac:dyDescent="0.25">
      <c r="A41" s="12"/>
      <c r="B41" s="20" t="s">
        <v>45</v>
      </c>
      <c r="C41" s="24">
        <v>150000</v>
      </c>
      <c r="D41" s="106">
        <v>150000</v>
      </c>
      <c r="E41" s="23">
        <v>160000</v>
      </c>
      <c r="F41" s="23">
        <v>170000</v>
      </c>
      <c r="G41" s="18"/>
      <c r="H41" s="12"/>
    </row>
    <row r="42" spans="1:8" x14ac:dyDescent="0.25">
      <c r="A42" s="12"/>
      <c r="B42" s="20" t="s">
        <v>63</v>
      </c>
      <c r="C42" s="24">
        <v>98400</v>
      </c>
      <c r="D42" s="106">
        <v>103450</v>
      </c>
      <c r="E42" s="23">
        <v>92500</v>
      </c>
      <c r="F42" s="23">
        <v>95000</v>
      </c>
      <c r="G42" s="18"/>
      <c r="H42" s="12"/>
    </row>
    <row r="43" spans="1:8" ht="15.75" thickBot="1" x14ac:dyDescent="0.3">
      <c r="A43" s="12"/>
      <c r="B43" s="20" t="s">
        <v>132</v>
      </c>
      <c r="C43" s="24">
        <v>206820</v>
      </c>
      <c r="D43" s="106">
        <v>232951</v>
      </c>
      <c r="E43" s="22">
        <v>240810</v>
      </c>
      <c r="F43" s="22">
        <v>188370</v>
      </c>
      <c r="G43" s="18"/>
      <c r="H43" s="12"/>
    </row>
    <row r="44" spans="1:8" ht="15.75" thickBot="1" x14ac:dyDescent="0.3">
      <c r="A44" s="12"/>
      <c r="B44" s="19" t="s">
        <v>3</v>
      </c>
      <c r="C44" s="29">
        <f t="shared" ref="C44:F44" si="6">SUM(C39:C43)</f>
        <v>630670</v>
      </c>
      <c r="D44" s="29">
        <f t="shared" si="6"/>
        <v>656201</v>
      </c>
      <c r="E44" s="29">
        <f t="shared" si="6"/>
        <v>678310</v>
      </c>
      <c r="F44" s="29">
        <f t="shared" si="6"/>
        <v>653370</v>
      </c>
      <c r="G44" s="18"/>
      <c r="H44" s="12"/>
    </row>
    <row r="45" spans="1:8" ht="15.75" customHeight="1" thickBot="1" x14ac:dyDescent="0.3">
      <c r="A45" s="12"/>
      <c r="B45" s="193" t="s">
        <v>26</v>
      </c>
      <c r="C45" s="194"/>
      <c r="D45" s="194"/>
      <c r="E45" s="194"/>
      <c r="F45" s="194"/>
      <c r="G45" s="18"/>
      <c r="H45" s="12"/>
    </row>
    <row r="46" spans="1:8" x14ac:dyDescent="0.25">
      <c r="A46" s="12"/>
      <c r="B46" s="20" t="s">
        <v>46</v>
      </c>
      <c r="C46" s="21">
        <v>18000</v>
      </c>
      <c r="D46" s="106">
        <v>18000</v>
      </c>
      <c r="E46" s="23">
        <v>18000</v>
      </c>
      <c r="F46" s="23">
        <v>18000</v>
      </c>
      <c r="G46" s="18"/>
      <c r="H46" s="12"/>
    </row>
    <row r="47" spans="1:8" x14ac:dyDescent="0.25">
      <c r="A47" s="12"/>
      <c r="B47" s="20" t="s">
        <v>47</v>
      </c>
      <c r="C47" s="24">
        <v>3250</v>
      </c>
      <c r="D47" s="106">
        <v>3250</v>
      </c>
      <c r="E47" s="23">
        <v>4000</v>
      </c>
      <c r="F47" s="23">
        <v>4000</v>
      </c>
      <c r="G47" s="18"/>
      <c r="H47" s="12"/>
    </row>
    <row r="48" spans="1:8" x14ac:dyDescent="0.25">
      <c r="A48" s="12"/>
      <c r="B48" s="20" t="s">
        <v>48</v>
      </c>
      <c r="C48" s="24">
        <v>4250</v>
      </c>
      <c r="D48" s="106">
        <v>4250</v>
      </c>
      <c r="E48" s="23">
        <v>4500</v>
      </c>
      <c r="F48" s="23">
        <v>4500</v>
      </c>
      <c r="G48" s="18"/>
      <c r="H48" s="12"/>
    </row>
    <row r="49" spans="1:8" x14ac:dyDescent="0.25">
      <c r="A49" s="12"/>
      <c r="B49" s="20" t="s">
        <v>108</v>
      </c>
      <c r="C49" s="24">
        <v>20000</v>
      </c>
      <c r="D49" s="106">
        <v>32000</v>
      </c>
      <c r="E49" s="23">
        <v>22500</v>
      </c>
      <c r="F49" s="23">
        <v>25000</v>
      </c>
      <c r="G49" s="18"/>
      <c r="H49" s="12"/>
    </row>
    <row r="50" spans="1:8" x14ac:dyDescent="0.25">
      <c r="A50" s="12"/>
      <c r="B50" s="20" t="s">
        <v>49</v>
      </c>
      <c r="C50" s="24">
        <v>60000</v>
      </c>
      <c r="D50" s="106">
        <v>70000</v>
      </c>
      <c r="E50" s="23">
        <v>70000</v>
      </c>
      <c r="F50" s="23">
        <v>70000</v>
      </c>
      <c r="G50" s="18"/>
      <c r="H50" s="12"/>
    </row>
    <row r="51" spans="1:8" x14ac:dyDescent="0.25">
      <c r="A51" s="12"/>
      <c r="B51" s="20" t="s">
        <v>50</v>
      </c>
      <c r="C51" s="24">
        <v>40000</v>
      </c>
      <c r="D51" s="106">
        <v>40000</v>
      </c>
      <c r="E51" s="23">
        <v>42500</v>
      </c>
      <c r="F51" s="23">
        <v>45000</v>
      </c>
      <c r="G51" s="18"/>
      <c r="H51" s="12"/>
    </row>
    <row r="52" spans="1:8" x14ac:dyDescent="0.25">
      <c r="A52" s="12"/>
      <c r="B52" s="20" t="s">
        <v>86</v>
      </c>
      <c r="C52" s="24">
        <v>0</v>
      </c>
      <c r="D52" s="106">
        <v>0</v>
      </c>
      <c r="E52" s="23">
        <v>0</v>
      </c>
      <c r="F52" s="23">
        <v>0</v>
      </c>
      <c r="G52" s="18"/>
      <c r="H52" s="12"/>
    </row>
    <row r="53" spans="1:8" x14ac:dyDescent="0.25">
      <c r="A53" s="12"/>
      <c r="B53" s="20" t="s">
        <v>51</v>
      </c>
      <c r="C53" s="24">
        <v>1000</v>
      </c>
      <c r="D53" s="106">
        <v>1000</v>
      </c>
      <c r="E53" s="23">
        <v>1250</v>
      </c>
      <c r="F53" s="23">
        <v>1500</v>
      </c>
      <c r="G53" s="18"/>
      <c r="H53" s="12"/>
    </row>
    <row r="54" spans="1:8" x14ac:dyDescent="0.25">
      <c r="A54" s="12"/>
      <c r="B54" s="20" t="s">
        <v>52</v>
      </c>
      <c r="C54" s="24">
        <v>5000</v>
      </c>
      <c r="D54" s="106">
        <v>5000</v>
      </c>
      <c r="E54" s="23">
        <v>5500</v>
      </c>
      <c r="F54" s="23">
        <v>6000</v>
      </c>
      <c r="G54" s="18"/>
      <c r="H54" s="12"/>
    </row>
    <row r="55" spans="1:8" x14ac:dyDescent="0.25">
      <c r="A55" s="12"/>
      <c r="B55" s="20" t="s">
        <v>53</v>
      </c>
      <c r="C55" s="24">
        <v>4000</v>
      </c>
      <c r="D55" s="106">
        <v>4000</v>
      </c>
      <c r="E55" s="23">
        <v>4000</v>
      </c>
      <c r="F55" s="23">
        <v>4000</v>
      </c>
      <c r="G55" s="18"/>
      <c r="H55" s="12"/>
    </row>
    <row r="56" spans="1:8" x14ac:dyDescent="0.25">
      <c r="A56" s="12"/>
      <c r="B56" s="20" t="s">
        <v>54</v>
      </c>
      <c r="C56" s="24">
        <v>10000</v>
      </c>
      <c r="D56" s="106">
        <v>11000</v>
      </c>
      <c r="E56" s="23">
        <v>12500</v>
      </c>
      <c r="F56" s="23">
        <v>15000</v>
      </c>
      <c r="G56" s="18"/>
      <c r="H56" s="12"/>
    </row>
    <row r="57" spans="1:8" x14ac:dyDescent="0.25">
      <c r="A57" s="12"/>
      <c r="B57" s="20" t="s">
        <v>105</v>
      </c>
      <c r="C57" s="24">
        <v>750</v>
      </c>
      <c r="D57" s="106">
        <v>750</v>
      </c>
      <c r="E57" s="22">
        <v>750</v>
      </c>
      <c r="F57" s="22">
        <v>750</v>
      </c>
      <c r="G57" s="18"/>
      <c r="H57" s="12"/>
    </row>
    <row r="58" spans="1:8" x14ac:dyDescent="0.25">
      <c r="A58" s="12"/>
      <c r="B58" s="20" t="s">
        <v>55</v>
      </c>
      <c r="C58" s="24">
        <v>24000</v>
      </c>
      <c r="D58" s="106">
        <v>24000</v>
      </c>
      <c r="E58" s="22">
        <v>25000</v>
      </c>
      <c r="F58" s="22">
        <v>25000</v>
      </c>
      <c r="G58" s="18"/>
      <c r="H58" s="12"/>
    </row>
    <row r="59" spans="1:8" x14ac:dyDescent="0.25">
      <c r="A59" s="12"/>
      <c r="B59" s="20" t="s">
        <v>56</v>
      </c>
      <c r="C59" s="24">
        <v>2750</v>
      </c>
      <c r="D59" s="106">
        <v>2750</v>
      </c>
      <c r="E59" s="23">
        <v>3000</v>
      </c>
      <c r="F59" s="23">
        <v>3000</v>
      </c>
      <c r="G59" s="18"/>
      <c r="H59" s="12"/>
    </row>
    <row r="60" spans="1:8" x14ac:dyDescent="0.25">
      <c r="A60" s="12"/>
      <c r="B60" s="20" t="s">
        <v>57</v>
      </c>
      <c r="C60" s="24">
        <v>6000</v>
      </c>
      <c r="D60" s="106">
        <v>6000</v>
      </c>
      <c r="E60" s="23">
        <v>6500</v>
      </c>
      <c r="F60" s="23">
        <v>7000</v>
      </c>
      <c r="G60" s="18"/>
      <c r="H60" s="12"/>
    </row>
    <row r="61" spans="1:8" x14ac:dyDescent="0.25">
      <c r="A61" s="12"/>
      <c r="B61" s="20" t="s">
        <v>58</v>
      </c>
      <c r="C61" s="24">
        <v>30000</v>
      </c>
      <c r="D61" s="106">
        <v>30000</v>
      </c>
      <c r="E61" s="23">
        <v>30000</v>
      </c>
      <c r="F61" s="23">
        <v>30000</v>
      </c>
      <c r="G61" s="18"/>
      <c r="H61" s="12"/>
    </row>
    <row r="62" spans="1:8" ht="15.75" thickBot="1" x14ac:dyDescent="0.3">
      <c r="A62" s="12"/>
      <c r="B62" s="119" t="s">
        <v>106</v>
      </c>
      <c r="C62" s="99">
        <v>150</v>
      </c>
      <c r="D62" s="120">
        <v>150</v>
      </c>
      <c r="E62" s="116">
        <v>150</v>
      </c>
      <c r="F62" s="116">
        <v>150</v>
      </c>
      <c r="G62" s="18"/>
      <c r="H62" s="12"/>
    </row>
    <row r="63" spans="1:8" ht="15.75" thickBot="1" x14ac:dyDescent="0.3">
      <c r="A63" s="12"/>
      <c r="B63" s="19" t="s">
        <v>3</v>
      </c>
      <c r="C63" s="29">
        <f>SUM(C46:C62)</f>
        <v>229150</v>
      </c>
      <c r="D63" s="29">
        <f>SUM(D46:D62)</f>
        <v>252150</v>
      </c>
      <c r="E63" s="29">
        <f>SUM(E46:E62)</f>
        <v>250150</v>
      </c>
      <c r="F63" s="29">
        <f>SUM(F46:F62)</f>
        <v>258900</v>
      </c>
      <c r="G63" s="39"/>
      <c r="H63" s="12"/>
    </row>
    <row r="64" spans="1:8" ht="15.75" thickBot="1" x14ac:dyDescent="0.3">
      <c r="A64" s="12"/>
      <c r="B64" s="193" t="s">
        <v>27</v>
      </c>
      <c r="C64" s="194"/>
      <c r="D64" s="194"/>
      <c r="E64" s="194"/>
      <c r="F64" s="194"/>
      <c r="G64" s="18"/>
      <c r="H64" s="12"/>
    </row>
    <row r="65" spans="1:8" ht="16.5" customHeight="1" x14ac:dyDescent="0.25">
      <c r="A65" s="12"/>
      <c r="B65" s="20" t="s">
        <v>59</v>
      </c>
      <c r="C65" s="21">
        <v>172550</v>
      </c>
      <c r="D65" s="106">
        <v>172550</v>
      </c>
      <c r="E65" s="23">
        <v>180000</v>
      </c>
      <c r="F65" s="23">
        <v>180000</v>
      </c>
      <c r="G65" s="18"/>
      <c r="H65" s="12"/>
    </row>
    <row r="66" spans="1:8" ht="15.75" thickBot="1" x14ac:dyDescent="0.3">
      <c r="A66" s="12"/>
      <c r="B66" s="20" t="s">
        <v>60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3</v>
      </c>
      <c r="C67" s="29">
        <f>SUM(C65:C66)</f>
        <v>173550</v>
      </c>
      <c r="D67" s="29">
        <f>SUM(D65:D66)</f>
        <v>173550</v>
      </c>
      <c r="E67" s="29">
        <f t="shared" ref="E67:F67" si="7">SUM(E65:E66)</f>
        <v>181000</v>
      </c>
      <c r="F67" s="29">
        <f t="shared" si="7"/>
        <v>181000</v>
      </c>
      <c r="G67" s="18"/>
      <c r="H67" s="12"/>
    </row>
    <row r="68" spans="1:8" ht="15.75" thickBot="1" x14ac:dyDescent="0.3">
      <c r="A68" s="12"/>
      <c r="B68" s="193" t="s">
        <v>117</v>
      </c>
      <c r="C68" s="194"/>
      <c r="D68" s="195"/>
      <c r="E68" s="195"/>
      <c r="F68" s="195"/>
      <c r="G68" s="18"/>
      <c r="H68" s="12"/>
    </row>
    <row r="69" spans="1:8" ht="16.5" customHeight="1" x14ac:dyDescent="0.25">
      <c r="A69" s="12"/>
      <c r="B69" s="54" t="s">
        <v>61</v>
      </c>
      <c r="C69" s="70">
        <v>21808</v>
      </c>
      <c r="D69" s="109">
        <v>21808</v>
      </c>
      <c r="E69" s="41">
        <v>21808</v>
      </c>
      <c r="F69" s="175">
        <v>21808</v>
      </c>
      <c r="G69" s="39"/>
      <c r="H69" s="12"/>
    </row>
    <row r="70" spans="1:8" x14ac:dyDescent="0.25">
      <c r="A70" s="12"/>
      <c r="B70" s="20" t="s">
        <v>62</v>
      </c>
      <c r="C70" s="71">
        <v>3500</v>
      </c>
      <c r="D70" s="110">
        <v>3500</v>
      </c>
      <c r="E70" s="28">
        <v>3500</v>
      </c>
      <c r="F70" s="176">
        <v>3500</v>
      </c>
      <c r="G70" s="39"/>
      <c r="H70" s="12"/>
    </row>
    <row r="71" spans="1:8" x14ac:dyDescent="0.25">
      <c r="A71" s="12"/>
      <c r="B71" s="25" t="s">
        <v>88</v>
      </c>
      <c r="C71" s="72">
        <v>1700</v>
      </c>
      <c r="D71" s="110">
        <v>1700</v>
      </c>
      <c r="E71" s="28">
        <v>1700</v>
      </c>
      <c r="F71" s="176">
        <v>1700</v>
      </c>
      <c r="G71" s="39"/>
      <c r="H71" s="12"/>
    </row>
    <row r="72" spans="1:8" x14ac:dyDescent="0.25">
      <c r="A72" s="12"/>
      <c r="B72" s="25" t="s">
        <v>133</v>
      </c>
      <c r="C72" s="72">
        <v>0</v>
      </c>
      <c r="D72" s="110">
        <v>7944</v>
      </c>
      <c r="E72" s="28">
        <v>0</v>
      </c>
      <c r="F72" s="176">
        <v>0</v>
      </c>
      <c r="G72" s="39"/>
      <c r="H72" s="12"/>
    </row>
    <row r="73" spans="1:8" x14ac:dyDescent="0.25">
      <c r="A73" s="12"/>
      <c r="B73" s="131" t="s">
        <v>113</v>
      </c>
      <c r="C73" s="72">
        <v>0</v>
      </c>
      <c r="D73" s="115">
        <v>0</v>
      </c>
      <c r="E73" s="116">
        <v>0</v>
      </c>
      <c r="F73" s="177">
        <v>0</v>
      </c>
      <c r="G73" s="39"/>
      <c r="H73" s="12"/>
    </row>
    <row r="74" spans="1:8" ht="15.75" thickBot="1" x14ac:dyDescent="0.3">
      <c r="A74" s="12"/>
      <c r="B74" s="174" t="s">
        <v>150</v>
      </c>
      <c r="C74" s="99">
        <v>0</v>
      </c>
      <c r="D74" s="161">
        <v>3781</v>
      </c>
      <c r="E74" s="40">
        <v>0</v>
      </c>
      <c r="F74" s="178">
        <v>0</v>
      </c>
      <c r="G74" s="39"/>
      <c r="H74" s="12"/>
    </row>
    <row r="75" spans="1:8" ht="15.75" thickBot="1" x14ac:dyDescent="0.3">
      <c r="A75" s="12"/>
      <c r="B75" s="19" t="s">
        <v>3</v>
      </c>
      <c r="C75" s="29">
        <f>SUM(C69:C74)</f>
        <v>27008</v>
      </c>
      <c r="D75" s="29">
        <f>SUM(D69:D74)</f>
        <v>38733</v>
      </c>
      <c r="E75" s="29">
        <f>SUM(E69:E74)</f>
        <v>27008</v>
      </c>
      <c r="F75" s="29">
        <f>SUM(F69:F74)</f>
        <v>27008</v>
      </c>
      <c r="G75" s="39"/>
      <c r="H75" s="12"/>
    </row>
    <row r="76" spans="1:8" ht="15.75" thickBot="1" x14ac:dyDescent="0.3">
      <c r="A76" s="12"/>
      <c r="B76" s="193" t="s">
        <v>121</v>
      </c>
      <c r="C76" s="194"/>
      <c r="D76" s="194"/>
      <c r="E76" s="194"/>
      <c r="F76" s="194"/>
      <c r="G76" s="18"/>
      <c r="H76" s="12"/>
    </row>
    <row r="77" spans="1:8" ht="16.5" customHeight="1" x14ac:dyDescent="0.25">
      <c r="A77" s="12"/>
      <c r="B77" s="20" t="s">
        <v>149</v>
      </c>
      <c r="C77" s="155">
        <v>-169965</v>
      </c>
      <c r="D77" s="158">
        <v>-196096</v>
      </c>
      <c r="E77" s="160">
        <v>-205196</v>
      </c>
      <c r="F77" s="160">
        <v>-149100</v>
      </c>
      <c r="G77" s="18"/>
      <c r="H77" s="12"/>
    </row>
    <row r="78" spans="1:8" ht="15.75" thickBot="1" x14ac:dyDescent="0.3">
      <c r="A78" s="12"/>
      <c r="B78" s="20"/>
      <c r="C78" s="154"/>
      <c r="D78" s="158"/>
      <c r="E78" s="160"/>
      <c r="F78" s="160"/>
      <c r="G78" s="18"/>
      <c r="H78" s="12"/>
    </row>
    <row r="79" spans="1:8" ht="15.75" thickBot="1" x14ac:dyDescent="0.3">
      <c r="A79" s="12"/>
      <c r="B79" s="19" t="s">
        <v>3</v>
      </c>
      <c r="C79" s="29">
        <f>SUM(C77:C78)</f>
        <v>-169965</v>
      </c>
      <c r="D79" s="29">
        <f>SUM(D77:D78)</f>
        <v>-196096</v>
      </c>
      <c r="E79" s="29">
        <f t="shared" ref="E79:F79" si="8">SUM(E77:E78)</f>
        <v>-205196</v>
      </c>
      <c r="F79" s="29">
        <f t="shared" si="8"/>
        <v>-149100</v>
      </c>
      <c r="G79" s="18"/>
      <c r="H79" s="12"/>
    </row>
    <row r="80" spans="1:8" ht="15.75" thickBot="1" x14ac:dyDescent="0.3">
      <c r="A80" s="12"/>
      <c r="B80" s="193" t="s">
        <v>122</v>
      </c>
      <c r="C80" s="194"/>
      <c r="D80" s="194"/>
      <c r="E80" s="194"/>
      <c r="F80" s="194"/>
      <c r="G80" s="18"/>
      <c r="H80" s="12"/>
    </row>
    <row r="81" spans="1:8" ht="16.5" customHeight="1" x14ac:dyDescent="0.25">
      <c r="A81" s="12"/>
      <c r="B81" s="20" t="s">
        <v>120</v>
      </c>
      <c r="C81" s="21">
        <v>193360</v>
      </c>
      <c r="D81" s="106">
        <v>125000</v>
      </c>
      <c r="E81" s="23">
        <v>145000</v>
      </c>
      <c r="F81" s="23">
        <v>170000</v>
      </c>
      <c r="G81" s="18"/>
      <c r="H81" s="12"/>
    </row>
    <row r="82" spans="1:8" ht="15.75" thickBot="1" x14ac:dyDescent="0.3">
      <c r="A82" s="12"/>
      <c r="B82" s="137" t="s">
        <v>119</v>
      </c>
      <c r="C82" s="154">
        <v>-125000</v>
      </c>
      <c r="D82" s="158">
        <v>-125000</v>
      </c>
      <c r="E82" s="160">
        <v>-145000</v>
      </c>
      <c r="F82" s="160">
        <v>-170000</v>
      </c>
      <c r="G82" s="18"/>
      <c r="H82" s="12"/>
    </row>
    <row r="83" spans="1:8" ht="15.75" thickBot="1" x14ac:dyDescent="0.3">
      <c r="A83" s="12"/>
      <c r="B83" s="19" t="s">
        <v>3</v>
      </c>
      <c r="C83" s="29">
        <f>SUM(C81:C82)</f>
        <v>68360</v>
      </c>
      <c r="D83" s="29">
        <f>SUM(D81:D82)</f>
        <v>0</v>
      </c>
      <c r="E83" s="29">
        <f t="shared" ref="E83:F83" si="9">SUM(E81:E82)</f>
        <v>0</v>
      </c>
      <c r="F83" s="29">
        <f t="shared" si="9"/>
        <v>0</v>
      </c>
      <c r="G83" s="18"/>
      <c r="H83" s="12"/>
    </row>
    <row r="84" spans="1:8" ht="15.75" thickBot="1" x14ac:dyDescent="0.3">
      <c r="A84" s="12"/>
      <c r="B84" s="193" t="s">
        <v>123</v>
      </c>
      <c r="C84" s="194"/>
      <c r="D84" s="195"/>
      <c r="E84" s="195"/>
      <c r="F84" s="195"/>
      <c r="G84" s="18"/>
      <c r="H84" s="12"/>
    </row>
    <row r="85" spans="1:8" ht="16.5" customHeight="1" x14ac:dyDescent="0.25">
      <c r="A85" s="12"/>
      <c r="B85" s="75" t="s">
        <v>124</v>
      </c>
      <c r="C85" s="76">
        <v>0</v>
      </c>
      <c r="D85" s="138">
        <v>0</v>
      </c>
      <c r="E85" s="139">
        <v>0</v>
      </c>
      <c r="F85" s="139">
        <v>0</v>
      </c>
      <c r="G85" s="18"/>
      <c r="H85" s="12"/>
    </row>
    <row r="86" spans="1:8" ht="15.75" thickBot="1" x14ac:dyDescent="0.3">
      <c r="A86" s="12"/>
      <c r="B86" s="79"/>
      <c r="C86" s="80"/>
      <c r="D86" s="147"/>
      <c r="E86" s="148"/>
      <c r="F86" s="148"/>
      <c r="G86" s="39"/>
      <c r="H86" s="12"/>
    </row>
    <row r="87" spans="1:8" ht="15.75" thickBot="1" x14ac:dyDescent="0.3">
      <c r="A87" s="12"/>
      <c r="B87" s="19" t="s">
        <v>3</v>
      </c>
      <c r="C87" s="77">
        <f t="shared" ref="C87:F87" si="10">SUM(C85:C86)</f>
        <v>0</v>
      </c>
      <c r="D87" s="77">
        <f t="shared" si="10"/>
        <v>0</v>
      </c>
      <c r="E87" s="77">
        <f t="shared" si="10"/>
        <v>0</v>
      </c>
      <c r="F87" s="77">
        <f t="shared" si="10"/>
        <v>0</v>
      </c>
      <c r="G87" s="39"/>
      <c r="H87" s="12"/>
    </row>
    <row r="88" spans="1:8" ht="15.75" thickBot="1" x14ac:dyDescent="0.3">
      <c r="A88" s="12"/>
      <c r="B88" s="193" t="s">
        <v>94</v>
      </c>
      <c r="C88" s="194"/>
      <c r="D88" s="195"/>
      <c r="E88" s="195"/>
      <c r="F88" s="195"/>
      <c r="G88" s="18"/>
      <c r="H88" s="12"/>
    </row>
    <row r="89" spans="1:8" ht="16.5" customHeight="1" x14ac:dyDescent="0.25">
      <c r="A89" s="12"/>
      <c r="B89" s="75" t="s">
        <v>92</v>
      </c>
      <c r="C89" s="76">
        <v>30117</v>
      </c>
      <c r="D89" s="138">
        <v>86686</v>
      </c>
      <c r="E89" s="139">
        <v>30117</v>
      </c>
      <c r="F89" s="139">
        <v>30117</v>
      </c>
      <c r="G89" s="18"/>
      <c r="H89" s="12"/>
    </row>
    <row r="90" spans="1:8" x14ac:dyDescent="0.25">
      <c r="A90" s="12"/>
      <c r="B90" s="79" t="s">
        <v>144</v>
      </c>
      <c r="C90" s="80">
        <v>0</v>
      </c>
      <c r="D90" s="140"/>
      <c r="E90" s="69"/>
      <c r="F90" s="69"/>
      <c r="G90" s="39"/>
      <c r="H90" s="12"/>
    </row>
    <row r="91" spans="1:8" x14ac:dyDescent="0.25">
      <c r="A91" s="12"/>
      <c r="B91" s="67" t="s">
        <v>112</v>
      </c>
      <c r="C91" s="81">
        <v>0</v>
      </c>
      <c r="D91" s="140"/>
      <c r="E91" s="69"/>
      <c r="F91" s="69"/>
      <c r="G91" s="39"/>
      <c r="H91" s="12"/>
    </row>
    <row r="92" spans="1:8" ht="15.75" thickBot="1" x14ac:dyDescent="0.3">
      <c r="A92" s="12"/>
      <c r="B92" s="132" t="s">
        <v>113</v>
      </c>
      <c r="C92" s="81">
        <v>0</v>
      </c>
      <c r="D92" s="173">
        <v>0</v>
      </c>
      <c r="E92" s="142"/>
      <c r="F92" s="142"/>
      <c r="G92" s="39"/>
      <c r="H92" s="12"/>
    </row>
    <row r="93" spans="1:8" ht="15.75" thickBot="1" x14ac:dyDescent="0.3">
      <c r="A93" s="12"/>
      <c r="B93" s="19" t="s">
        <v>3</v>
      </c>
      <c r="C93" s="77">
        <f>SUM(C89:C92)</f>
        <v>30117</v>
      </c>
      <c r="D93" s="78">
        <f>SUM(D89:D92)</f>
        <v>86686</v>
      </c>
      <c r="E93" s="78">
        <f>SUM(E89:E92)</f>
        <v>30117</v>
      </c>
      <c r="F93" s="78">
        <f>SUM(F89:F90)</f>
        <v>30117</v>
      </c>
      <c r="G93" s="18"/>
      <c r="H93" s="12"/>
    </row>
    <row r="94" spans="1:8" ht="15.75" thickBot="1" x14ac:dyDescent="0.3">
      <c r="A94" s="12"/>
      <c r="B94" s="12"/>
      <c r="C94" s="12"/>
      <c r="D94" s="12"/>
      <c r="E94" s="12"/>
      <c r="F94" s="12"/>
      <c r="G94" s="12"/>
      <c r="H94" s="12"/>
    </row>
    <row r="95" spans="1:8" ht="18.75" thickBot="1" x14ac:dyDescent="0.3">
      <c r="A95" s="12"/>
      <c r="B95" s="33" t="s">
        <v>64</v>
      </c>
      <c r="C95" s="32">
        <f>C9+C13+C20+C30+C37+C44+C63+C67+C75+C79+C83+C87+C93</f>
        <v>9247986</v>
      </c>
      <c r="D95" s="32">
        <f>D9+D13+D20+D30+D37+D44+D63+D67+D75+D79+D83+D87+D93</f>
        <v>9544246</v>
      </c>
      <c r="E95" s="32">
        <f>E9+E13+E20+E30+E37+E44+E63+E67+E75+E79+E83+E87+E93</f>
        <v>9704112</v>
      </c>
      <c r="F95" s="32">
        <f>F9+F13+F20+F30+F37+F44+F63+F67+F75+F79+F83+F87+F93</f>
        <v>9988568</v>
      </c>
      <c r="G95" s="12"/>
      <c r="H95" s="12"/>
    </row>
    <row r="96" spans="1:8" x14ac:dyDescent="0.25">
      <c r="A96" s="12"/>
      <c r="B96" s="12"/>
      <c r="C96" s="12"/>
      <c r="D96" s="12"/>
      <c r="E96" s="12"/>
      <c r="F96" s="12"/>
      <c r="G96" s="12"/>
      <c r="H96" s="12"/>
    </row>
    <row r="97" spans="1:1" x14ac:dyDescent="0.25">
      <c r="A97" s="156"/>
    </row>
  </sheetData>
  <mergeCells count="15">
    <mergeCell ref="B88:F88"/>
    <mergeCell ref="B2:G2"/>
    <mergeCell ref="B3:G3"/>
    <mergeCell ref="B68:F68"/>
    <mergeCell ref="B6:F6"/>
    <mergeCell ref="B10:F10"/>
    <mergeCell ref="B14:F14"/>
    <mergeCell ref="B21:F21"/>
    <mergeCell ref="B64:F64"/>
    <mergeCell ref="B45:F45"/>
    <mergeCell ref="B31:F31"/>
    <mergeCell ref="B38:F38"/>
    <mergeCell ref="B80:F80"/>
    <mergeCell ref="B84:F84"/>
    <mergeCell ref="B76:F76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16" sqref="C16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81" t="s">
        <v>0</v>
      </c>
      <c r="C2" s="182"/>
      <c r="D2" s="182"/>
      <c r="E2" s="182"/>
      <c r="F2" s="192"/>
      <c r="G2" s="11"/>
    </row>
    <row r="3" spans="1:7" s="2" customFormat="1" ht="20.25" customHeight="1" thickBot="1" x14ac:dyDescent="0.25">
      <c r="A3" s="1"/>
      <c r="B3" s="181" t="s">
        <v>154</v>
      </c>
      <c r="C3" s="182"/>
      <c r="D3" s="182"/>
      <c r="E3" s="182"/>
      <c r="F3" s="192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116</v>
      </c>
      <c r="C5" s="14" t="s">
        <v>65</v>
      </c>
      <c r="D5" s="133" t="s">
        <v>89</v>
      </c>
      <c r="E5" s="133" t="s">
        <v>141</v>
      </c>
      <c r="F5" s="14" t="s">
        <v>2</v>
      </c>
      <c r="G5" s="12"/>
    </row>
    <row r="6" spans="1:7" s="13" customFormat="1" thickBot="1" x14ac:dyDescent="0.3">
      <c r="A6" s="12"/>
      <c r="B6" s="187" t="s">
        <v>66</v>
      </c>
      <c r="C6" s="188"/>
      <c r="D6" s="188"/>
      <c r="E6" s="188"/>
      <c r="F6" s="18"/>
      <c r="G6" s="12"/>
    </row>
    <row r="7" spans="1:7" s="13" customFormat="1" ht="15" x14ac:dyDescent="0.25">
      <c r="A7" s="12"/>
      <c r="B7" s="20" t="s">
        <v>73</v>
      </c>
      <c r="C7" s="34">
        <v>240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74</v>
      </c>
      <c r="C8" s="34">
        <v>237</v>
      </c>
      <c r="D8" s="34">
        <v>240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75</v>
      </c>
      <c r="C9" s="34">
        <v>237</v>
      </c>
      <c r="D9" s="34">
        <v>237</v>
      </c>
      <c r="E9" s="35">
        <v>240</v>
      </c>
      <c r="F9" s="18"/>
      <c r="G9" s="12"/>
    </row>
    <row r="10" spans="1:7" s="13" customFormat="1" thickBot="1" x14ac:dyDescent="0.3">
      <c r="A10" s="12"/>
      <c r="B10" s="19" t="s">
        <v>67</v>
      </c>
      <c r="C10" s="36">
        <f>SUM(C7:C9)</f>
        <v>714</v>
      </c>
      <c r="D10" s="36">
        <f t="shared" ref="D10:E10" si="0">SUM(D7:D9)</f>
        <v>717</v>
      </c>
      <c r="E10" s="36">
        <f t="shared" si="0"/>
        <v>720</v>
      </c>
      <c r="F10" s="18"/>
      <c r="G10" s="12"/>
    </row>
    <row r="11" spans="1:7" s="13" customFormat="1" thickBot="1" x14ac:dyDescent="0.3">
      <c r="A11" s="12"/>
      <c r="B11" s="187" t="s">
        <v>68</v>
      </c>
      <c r="C11" s="188"/>
      <c r="D11" s="188"/>
      <c r="E11" s="188"/>
      <c r="F11" s="18"/>
      <c r="G11" s="12"/>
    </row>
    <row r="12" spans="1:7" s="13" customFormat="1" ht="15" x14ac:dyDescent="0.25">
      <c r="A12" s="12"/>
      <c r="B12" s="20" t="s">
        <v>76</v>
      </c>
      <c r="C12" s="34">
        <v>238</v>
      </c>
      <c r="D12" s="34">
        <v>237</v>
      </c>
      <c r="E12" s="35">
        <v>237</v>
      </c>
      <c r="F12" s="18"/>
      <c r="G12" s="12"/>
    </row>
    <row r="13" spans="1:7" s="13" customFormat="1" thickBot="1" x14ac:dyDescent="0.3">
      <c r="A13" s="12"/>
      <c r="B13" s="20" t="s">
        <v>77</v>
      </c>
      <c r="C13" s="34">
        <v>236</v>
      </c>
      <c r="D13" s="34">
        <v>238</v>
      </c>
      <c r="E13" s="35">
        <v>237</v>
      </c>
      <c r="F13" s="18"/>
      <c r="G13" s="12"/>
    </row>
    <row r="14" spans="1:7" s="13" customFormat="1" thickBot="1" x14ac:dyDescent="0.3">
      <c r="A14" s="12"/>
      <c r="B14" s="19" t="s">
        <v>69</v>
      </c>
      <c r="C14" s="36">
        <f>SUM(C12:C13)</f>
        <v>474</v>
      </c>
      <c r="D14" s="36">
        <f t="shared" ref="D14:E14" si="1">SUM(D12:D13)</f>
        <v>475</v>
      </c>
      <c r="E14" s="36">
        <f t="shared" si="1"/>
        <v>474</v>
      </c>
      <c r="F14" s="18"/>
      <c r="G14" s="12"/>
    </row>
    <row r="15" spans="1:7" s="13" customFormat="1" thickBot="1" x14ac:dyDescent="0.3">
      <c r="A15" s="12"/>
      <c r="B15" s="187" t="s">
        <v>70</v>
      </c>
      <c r="C15" s="188"/>
      <c r="D15" s="188"/>
      <c r="E15" s="188"/>
      <c r="F15" s="18"/>
      <c r="G15" s="12"/>
    </row>
    <row r="16" spans="1:7" s="13" customFormat="1" ht="15" x14ac:dyDescent="0.25">
      <c r="A16" s="12"/>
      <c r="B16" s="20" t="s">
        <v>78</v>
      </c>
      <c r="C16" s="34">
        <v>143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79</v>
      </c>
      <c r="C17" s="34">
        <v>198</v>
      </c>
      <c r="D17" s="34">
        <v>135</v>
      </c>
      <c r="E17" s="35">
        <v>171</v>
      </c>
      <c r="F17" s="18"/>
      <c r="G17" s="12"/>
    </row>
    <row r="18" spans="1:7" s="13" customFormat="1" thickBot="1" x14ac:dyDescent="0.3">
      <c r="A18" s="12"/>
      <c r="B18" s="19" t="s">
        <v>71</v>
      </c>
      <c r="C18" s="36">
        <f>SUM(C16:C17)</f>
        <v>341</v>
      </c>
      <c r="D18" s="36">
        <f t="shared" ref="D18:E18" si="2">SUM(D16:D17)</f>
        <v>315</v>
      </c>
      <c r="E18" s="36">
        <f t="shared" si="2"/>
        <v>351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72</v>
      </c>
      <c r="C20" s="37">
        <f>C10+C14+C18</f>
        <v>1529</v>
      </c>
      <c r="D20" s="37">
        <f t="shared" ref="D20:E20" si="3">D10+D14+D18</f>
        <v>1507</v>
      </c>
      <c r="E20" s="37">
        <f t="shared" si="3"/>
        <v>1545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9" sqref="C1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06" t="s">
        <v>0</v>
      </c>
      <c r="C2" s="207"/>
      <c r="D2" s="1"/>
    </row>
    <row r="3" spans="1:4" ht="20.25" thickBot="1" x14ac:dyDescent="0.3">
      <c r="A3" s="1"/>
      <c r="B3" s="208" t="s">
        <v>109</v>
      </c>
      <c r="C3" s="209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155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2022-11-28T16:18:50Z</cp:lastPrinted>
  <dcterms:created xsi:type="dcterms:W3CDTF">2018-07-03T08:09:41Z</dcterms:created>
  <dcterms:modified xsi:type="dcterms:W3CDTF">2023-02-02T12:56:45Z</dcterms:modified>
</cp:coreProperties>
</file>