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3 SLT &amp; Governors\Resources Governors\2022-23\2023_06_29\"/>
    </mc:Choice>
  </mc:AlternateContent>
  <bookViews>
    <workbookView xWindow="0" yWindow="0" windowWidth="24000" windowHeight="9585"/>
  </bookViews>
  <sheets>
    <sheet name="Summary" sheetId="2" r:id="rId1"/>
    <sheet name="Income" sheetId="3" r:id="rId2"/>
    <sheet name="Expenditure" sheetId="4" r:id="rId3"/>
    <sheet name="Pupil Numbers" sheetId="5" r:id="rId4"/>
    <sheet name="Notes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4" l="1"/>
  <c r="F75" i="4"/>
  <c r="E75" i="4"/>
  <c r="C75" i="4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E9" i="4" l="1"/>
  <c r="F9" i="4"/>
  <c r="D9" i="4"/>
  <c r="F79" i="4" l="1"/>
  <c r="F31" i="2" s="1"/>
  <c r="E79" i="4"/>
  <c r="E31" i="2" s="1"/>
  <c r="D79" i="4"/>
  <c r="C79" i="4"/>
  <c r="C31" i="2" s="1"/>
  <c r="C85" i="4"/>
  <c r="C32" i="2" s="1"/>
  <c r="D85" i="4"/>
  <c r="D32" i="2" s="1"/>
  <c r="E85" i="4"/>
  <c r="E32" i="2" s="1"/>
  <c r="F85" i="4"/>
  <c r="F32" i="2" s="1"/>
  <c r="F89" i="4"/>
  <c r="F33" i="2" s="1"/>
  <c r="E89" i="4"/>
  <c r="E33" i="2" s="1"/>
  <c r="D89" i="4"/>
  <c r="D33" i="2" s="1"/>
  <c r="C89" i="4"/>
  <c r="C33" i="2" s="1"/>
  <c r="D31" i="2" l="1"/>
  <c r="D28" i="3"/>
  <c r="C28" i="3"/>
  <c r="C38" i="3" l="1"/>
  <c r="D38" i="3"/>
  <c r="F38" i="3"/>
  <c r="E38" i="3"/>
  <c r="F14" i="3"/>
  <c r="E14" i="3"/>
  <c r="D14" i="3"/>
  <c r="C14" i="3"/>
  <c r="F63" i="4" l="1"/>
  <c r="E63" i="4" l="1"/>
  <c r="D63" i="4"/>
  <c r="C63" i="4"/>
  <c r="D44" i="2" l="1"/>
  <c r="D45" i="2"/>
  <c r="C45" i="2"/>
  <c r="C44" i="2"/>
  <c r="C46" i="2" l="1"/>
  <c r="D46" i="2"/>
  <c r="E28" i="3"/>
  <c r="E11" i="2" s="1"/>
  <c r="F28" i="3"/>
  <c r="F11" i="2" s="1"/>
  <c r="E34" i="3"/>
  <c r="F34" i="3"/>
  <c r="D48" i="3"/>
  <c r="E48" i="3"/>
  <c r="E14" i="2" s="1"/>
  <c r="F48" i="3"/>
  <c r="F14" i="2" s="1"/>
  <c r="D9" i="3"/>
  <c r="C9" i="3"/>
  <c r="F95" i="4"/>
  <c r="F34" i="2" s="1"/>
  <c r="F37" i="2" s="1"/>
  <c r="E95" i="4"/>
  <c r="E34" i="2" s="1"/>
  <c r="E37" i="2" s="1"/>
  <c r="D95" i="4"/>
  <c r="C95" i="4"/>
  <c r="F54" i="3"/>
  <c r="F15" i="2" s="1"/>
  <c r="F18" i="2" s="1"/>
  <c r="E54" i="3"/>
  <c r="E15" i="2" s="1"/>
  <c r="E18" i="2" s="1"/>
  <c r="D54" i="3"/>
  <c r="D15" i="2" s="1"/>
  <c r="D18" i="2" s="1"/>
  <c r="C54" i="3"/>
  <c r="F12" i="2" l="1"/>
  <c r="E12" i="2"/>
  <c r="C15" i="2"/>
  <c r="C18" i="2" s="1"/>
  <c r="D34" i="2"/>
  <c r="C34" i="2"/>
  <c r="C37" i="2" s="1"/>
  <c r="E42" i="2"/>
  <c r="F42" i="2"/>
  <c r="E30" i="2"/>
  <c r="D37" i="2" l="1"/>
  <c r="D42" i="2" s="1"/>
  <c r="D48" i="2" s="1"/>
  <c r="C42" i="2"/>
  <c r="C48" i="2" s="1"/>
  <c r="C48" i="3"/>
  <c r="E45" i="2" l="1"/>
  <c r="E48" i="2" s="1"/>
  <c r="F45" i="2"/>
  <c r="F48" i="2" s="1"/>
  <c r="F20" i="4"/>
  <c r="F24" i="2" s="1"/>
  <c r="E20" i="4"/>
  <c r="E24" i="2" s="1"/>
  <c r="D20" i="4"/>
  <c r="C20" i="4"/>
  <c r="E13" i="2" l="1"/>
  <c r="F13" i="2"/>
  <c r="E67" i="4" l="1"/>
  <c r="E29" i="2" s="1"/>
  <c r="F67" i="4"/>
  <c r="F29" i="2" s="1"/>
  <c r="E28" i="2"/>
  <c r="F28" i="2"/>
  <c r="F30" i="2"/>
  <c r="E44" i="4" l="1"/>
  <c r="F44" i="4"/>
  <c r="E37" i="4"/>
  <c r="E26" i="2" s="1"/>
  <c r="F37" i="4"/>
  <c r="F26" i="2" s="1"/>
  <c r="F27" i="2" l="1"/>
  <c r="E27" i="2"/>
  <c r="E22" i="2"/>
  <c r="F22" i="2"/>
  <c r="E30" i="4"/>
  <c r="E25" i="2" s="1"/>
  <c r="F30" i="4"/>
  <c r="F25" i="2" s="1"/>
  <c r="E13" i="4"/>
  <c r="E23" i="2" s="1"/>
  <c r="F13" i="4"/>
  <c r="F23" i="2" s="1"/>
  <c r="D44" i="4"/>
  <c r="D30" i="4"/>
  <c r="D37" i="4"/>
  <c r="D67" i="4"/>
  <c r="D13" i="4"/>
  <c r="E97" i="4" l="1"/>
  <c r="D97" i="4"/>
  <c r="F97" i="4"/>
  <c r="E36" i="2"/>
  <c r="E38" i="2" s="1"/>
  <c r="F36" i="2"/>
  <c r="F38" i="2" s="1"/>
  <c r="C67" i="4"/>
  <c r="C44" i="4"/>
  <c r="C37" i="4"/>
  <c r="C30" i="4"/>
  <c r="C13" i="4"/>
  <c r="C9" i="4"/>
  <c r="C97" i="4" l="1"/>
  <c r="D14" i="2"/>
  <c r="C13" i="2"/>
  <c r="D34" i="3"/>
  <c r="D12" i="2" s="1"/>
  <c r="C34" i="3"/>
  <c r="C12" i="2" s="1"/>
  <c r="D11" i="2"/>
  <c r="C11" i="2"/>
  <c r="E56" i="3"/>
  <c r="F56" i="3"/>
  <c r="D22" i="2"/>
  <c r="D23" i="2"/>
  <c r="D24" i="2"/>
  <c r="D25" i="2"/>
  <c r="D26" i="2"/>
  <c r="D27" i="2"/>
  <c r="D28" i="2"/>
  <c r="D29" i="2"/>
  <c r="D30" i="2"/>
  <c r="C30" i="2"/>
  <c r="C29" i="2"/>
  <c r="C28" i="2"/>
  <c r="C27" i="2"/>
  <c r="C26" i="2"/>
  <c r="C25" i="2"/>
  <c r="C24" i="2"/>
  <c r="C23" i="2"/>
  <c r="C22" i="2"/>
  <c r="D13" i="2"/>
  <c r="C14" i="2"/>
  <c r="C36" i="2" l="1"/>
  <c r="C38" i="2" s="1"/>
  <c r="D36" i="2"/>
  <c r="C56" i="3"/>
  <c r="D56" i="3"/>
  <c r="E10" i="2"/>
  <c r="D10" i="2"/>
  <c r="D17" i="2" s="1"/>
  <c r="D19" i="2" s="1"/>
  <c r="F10" i="2"/>
  <c r="C10" i="2"/>
  <c r="E17" i="2" l="1"/>
  <c r="E19" i="2" s="1"/>
  <c r="C17" i="2"/>
  <c r="C19" i="2" s="1"/>
  <c r="F17" i="2"/>
  <c r="F19" i="2" s="1"/>
  <c r="D38" i="2"/>
  <c r="D41" i="2"/>
  <c r="E41" i="2" l="1"/>
  <c r="E43" i="2" s="1"/>
  <c r="F41" i="2"/>
  <c r="F43" i="2" s="1"/>
  <c r="C41" i="2"/>
  <c r="D47" i="2"/>
  <c r="E7" i="3" s="1"/>
  <c r="D43" i="2"/>
  <c r="D18" i="5"/>
  <c r="E18" i="5"/>
  <c r="C18" i="5"/>
  <c r="D14" i="5"/>
  <c r="E14" i="5"/>
  <c r="C14" i="5"/>
  <c r="D10" i="5"/>
  <c r="E10" i="5"/>
  <c r="C10" i="5"/>
  <c r="C47" i="2" l="1"/>
  <c r="C49" i="2" s="1"/>
  <c r="C43" i="2"/>
  <c r="D49" i="2"/>
  <c r="D20" i="5"/>
  <c r="E7" i="2" s="1"/>
  <c r="E20" i="5"/>
  <c r="F7" i="2" s="1"/>
  <c r="C20" i="5"/>
  <c r="C7" i="2" s="1"/>
  <c r="E44" i="2" l="1"/>
  <c r="E9" i="3"/>
  <c r="D7" i="2"/>
  <c r="E46" i="2" l="1"/>
  <c r="E47" i="2"/>
  <c r="F7" i="3" s="1"/>
  <c r="E49" i="2" l="1"/>
  <c r="F9" i="3"/>
  <c r="F44" i="2"/>
  <c r="F46" i="2" s="1"/>
  <c r="F47" i="2" l="1"/>
  <c r="F49" i="2" s="1"/>
</calcChain>
</file>

<file path=xl/sharedStrings.xml><?xml version="1.0" encoding="utf-8"?>
<sst xmlns="http://schemas.openxmlformats.org/spreadsheetml/2006/main" count="220" uniqueCount="160">
  <si>
    <t>Shenfield High School</t>
  </si>
  <si>
    <t>INCOME</t>
  </si>
  <si>
    <t>Notes</t>
  </si>
  <si>
    <t xml:space="preserve">Sub Total </t>
  </si>
  <si>
    <t>ESFA General Annual Grant</t>
  </si>
  <si>
    <t>ESFA - School budget share</t>
  </si>
  <si>
    <t>Pupil premium</t>
  </si>
  <si>
    <t>Other ESFA Grants</t>
  </si>
  <si>
    <t>Other Government Grants</t>
  </si>
  <si>
    <t>Other Restricted Income</t>
  </si>
  <si>
    <t>Other Unrestricted Income</t>
  </si>
  <si>
    <t>Sixth form funding 16-19 allocation</t>
  </si>
  <si>
    <t>Rates</t>
  </si>
  <si>
    <t>LA high needs (SEN)</t>
  </si>
  <si>
    <t>School games - SGO salary income</t>
  </si>
  <si>
    <t>Donations</t>
  </si>
  <si>
    <t>Lettings</t>
  </si>
  <si>
    <t>Sports centre income</t>
  </si>
  <si>
    <t>Astro income</t>
  </si>
  <si>
    <t>Expenditure</t>
  </si>
  <si>
    <t>Salaries: Teaching Staff</t>
  </si>
  <si>
    <t>Salaries: Support Staff</t>
  </si>
  <si>
    <t>Other Staff Costs</t>
  </si>
  <si>
    <t>Maintenance of Premises</t>
  </si>
  <si>
    <t>Other Occupancy Costs</t>
  </si>
  <si>
    <t>Educational Support, Supplies &amp; Services</t>
  </si>
  <si>
    <t>Other Support, Supplies &amp; Services</t>
  </si>
  <si>
    <t>Technology Maintenance costs</t>
  </si>
  <si>
    <t>Support Staff</t>
  </si>
  <si>
    <t>Staff training</t>
  </si>
  <si>
    <t>Other staff costs</t>
  </si>
  <si>
    <t>Staff recruitment</t>
  </si>
  <si>
    <t>Supply</t>
  </si>
  <si>
    <t>Buildings maintenance</t>
  </si>
  <si>
    <t>Astro expenditure</t>
  </si>
  <si>
    <t>Astro sinking fund contribution</t>
  </si>
  <si>
    <t>Sports Centre</t>
  </si>
  <si>
    <t>Grounds maintenance</t>
  </si>
  <si>
    <t>Swimming pool maintenance</t>
  </si>
  <si>
    <t>Cleaning</t>
  </si>
  <si>
    <t>Energy</t>
  </si>
  <si>
    <t>Water</t>
  </si>
  <si>
    <t>Insurance</t>
  </si>
  <si>
    <t>Curriculum Department Budgets</t>
  </si>
  <si>
    <t>Other Educational Department Budgets</t>
  </si>
  <si>
    <t>Exam Costs</t>
  </si>
  <si>
    <t>Communictaions</t>
  </si>
  <si>
    <t>Office expenses</t>
  </si>
  <si>
    <t>Postage</t>
  </si>
  <si>
    <t>Professional fees</t>
  </si>
  <si>
    <t>Licences &amp; subscriptions</t>
  </si>
  <si>
    <t>First aid</t>
  </si>
  <si>
    <t>Furniture</t>
  </si>
  <si>
    <t>Hospitality</t>
  </si>
  <si>
    <t>Working environment</t>
  </si>
  <si>
    <t>Minibus costs</t>
  </si>
  <si>
    <t>Governors</t>
  </si>
  <si>
    <t>Marketing</t>
  </si>
  <si>
    <t>School improvement</t>
  </si>
  <si>
    <t>IT Maintenance</t>
  </si>
  <si>
    <t>Comms maintenance</t>
  </si>
  <si>
    <t>Salix loan repayments</t>
  </si>
  <si>
    <t>Irrecoverable VAT</t>
  </si>
  <si>
    <r>
      <t xml:space="preserve">Pupil Support Services </t>
    </r>
    <r>
      <rPr>
        <sz val="10"/>
        <color theme="1"/>
        <rFont val="Tahoma"/>
        <family val="2"/>
      </rPr>
      <t>(inc. LAC, FSM &amp; Bursary)</t>
    </r>
  </si>
  <si>
    <t>Toatl Expenditure</t>
  </si>
  <si>
    <t>2022-23</t>
  </si>
  <si>
    <t>KS3</t>
  </si>
  <si>
    <t>KS3 Total</t>
  </si>
  <si>
    <t>KS4</t>
  </si>
  <si>
    <t>KS4 Total</t>
  </si>
  <si>
    <t>Sixth Form</t>
  </si>
  <si>
    <t>Sixth Form Total</t>
  </si>
  <si>
    <t>Total Pupils</t>
  </si>
  <si>
    <t>Year 7</t>
  </si>
  <si>
    <t>Year 8</t>
  </si>
  <si>
    <t>Year 9</t>
  </si>
  <si>
    <t>Year 10</t>
  </si>
  <si>
    <t>Year 11</t>
  </si>
  <si>
    <t>Year 12</t>
  </si>
  <si>
    <t>Year 13</t>
  </si>
  <si>
    <t>Income</t>
  </si>
  <si>
    <t>Total Income</t>
  </si>
  <si>
    <t>Salaries - Teaching Staff</t>
  </si>
  <si>
    <t>Salaries - Support Staff</t>
  </si>
  <si>
    <t>Technology Maintenance Costs</t>
  </si>
  <si>
    <t>Total Expenditure</t>
  </si>
  <si>
    <t>Pupil Exclusion</t>
  </si>
  <si>
    <t>LA Essex LAC</t>
  </si>
  <si>
    <t>CIF Loan Repay</t>
  </si>
  <si>
    <t>2023-24</t>
  </si>
  <si>
    <t>Capital carry forward</t>
  </si>
  <si>
    <t>Capital Income</t>
  </si>
  <si>
    <t>School improvement - DFC</t>
  </si>
  <si>
    <t>FSM Staff - Pabulum Catering</t>
  </si>
  <si>
    <t>Capital Expenditure</t>
  </si>
  <si>
    <t>Capital expenditure</t>
  </si>
  <si>
    <t>Total Surplus/Deficit - in year</t>
  </si>
  <si>
    <t>Total Brought forward (previous year)</t>
  </si>
  <si>
    <t xml:space="preserve">Total Carry forward </t>
  </si>
  <si>
    <t>Revenue surplus/deficit - in year</t>
  </si>
  <si>
    <t>Capital surplus/deficit - in year</t>
  </si>
  <si>
    <t>Revenue Income</t>
  </si>
  <si>
    <t>Revenue Expenditure</t>
  </si>
  <si>
    <r>
      <t xml:space="preserve">Total Income </t>
    </r>
    <r>
      <rPr>
        <sz val="10"/>
        <color theme="1"/>
        <rFont val="Tahoma"/>
        <family val="2"/>
      </rPr>
      <t>(excluding reserves &amp; capital C/F)</t>
    </r>
  </si>
  <si>
    <t>Reserves &amp; Capital Brought Forward</t>
  </si>
  <si>
    <t>Staff Room Fund</t>
  </si>
  <si>
    <t>Productions Maintenance</t>
  </si>
  <si>
    <t>Post LAC</t>
  </si>
  <si>
    <t>Catering Maintenance</t>
  </si>
  <si>
    <t>Budget Forecast Plan Notes</t>
  </si>
  <si>
    <t>Carry Forward - Revenue</t>
  </si>
  <si>
    <t>SLAIX PSDS</t>
  </si>
  <si>
    <t>PSDS</t>
  </si>
  <si>
    <t>Revnue to Capital Transfer</t>
  </si>
  <si>
    <t xml:space="preserve">Other authorities income LAC\SEN </t>
  </si>
  <si>
    <t>Pupil Numbers on roll</t>
  </si>
  <si>
    <t>PUPIL NUMBERS on roll</t>
  </si>
  <si>
    <r>
      <t xml:space="preserve">Other Expenditure </t>
    </r>
    <r>
      <rPr>
        <b/>
        <sz val="8"/>
        <rFont val="Tahoma"/>
        <family val="2"/>
      </rPr>
      <t>(inc. Trips, loans, transfers between funds and cost centres)</t>
    </r>
  </si>
  <si>
    <r>
      <t>Other Expenditure</t>
    </r>
    <r>
      <rPr>
        <sz val="8"/>
        <color theme="1"/>
        <rFont val="Tahoma"/>
        <family val="2"/>
      </rPr>
      <t xml:space="preserve"> </t>
    </r>
  </si>
  <si>
    <t>Pupil Premium transfers to other cost centres</t>
  </si>
  <si>
    <t>Revenue Funds Brought Forward</t>
  </si>
  <si>
    <t>Capital Funds Brought Forward</t>
  </si>
  <si>
    <t>Capital Funds carried Forward</t>
  </si>
  <si>
    <t>Teachers Pay Grant (6th form only)</t>
  </si>
  <si>
    <t>Teachers Pension Grant (6th form only)</t>
  </si>
  <si>
    <t>Recovery grant</t>
  </si>
  <si>
    <t>School-led tuition grant</t>
  </si>
  <si>
    <t>6th form tuition grant</t>
  </si>
  <si>
    <t xml:space="preserve">CIF Project 1 </t>
  </si>
  <si>
    <t>CIF Project 2</t>
  </si>
  <si>
    <r>
      <t xml:space="preserve">Pupil Premium </t>
    </r>
    <r>
      <rPr>
        <sz val="10"/>
        <color theme="1"/>
        <rFont val="Tahoma"/>
        <family val="2"/>
      </rPr>
      <t>(inc recovery grant)</t>
    </r>
  </si>
  <si>
    <r>
      <t xml:space="preserve">TR coded cost centres </t>
    </r>
    <r>
      <rPr>
        <sz val="10"/>
        <color theme="1"/>
        <rFont val="Tahoma"/>
        <family val="2"/>
      </rPr>
      <t>(sportscamp, trips etc.)</t>
    </r>
  </si>
  <si>
    <t>Transfer of funds to Astro sinking fund</t>
  </si>
  <si>
    <t>Revenue &amp; reserves carry forward</t>
  </si>
  <si>
    <t>Capital &amp; reserves carry forward</t>
  </si>
  <si>
    <t xml:space="preserve">Revenue &amp; Reserves brought forward </t>
  </si>
  <si>
    <t xml:space="preserve">Capital &amp; Reserves brought forward </t>
  </si>
  <si>
    <t>2022-23 Budget</t>
  </si>
  <si>
    <t>2022-23 Updated</t>
  </si>
  <si>
    <t>2024-25</t>
  </si>
  <si>
    <t>Other Income</t>
  </si>
  <si>
    <t>Supplementary Grant</t>
  </si>
  <si>
    <t xml:space="preserve">CIF project </t>
  </si>
  <si>
    <t>Estate Management</t>
  </si>
  <si>
    <t>SSI Grant (CCF)</t>
  </si>
  <si>
    <t>Teaching Staff</t>
  </si>
  <si>
    <t>Additional Hours</t>
  </si>
  <si>
    <r>
      <t xml:space="preserve">Pupil Premium - Cost centre transfers </t>
    </r>
    <r>
      <rPr>
        <sz val="10"/>
        <color theme="1"/>
        <rFont val="Tahoma"/>
        <family val="2"/>
      </rPr>
      <t>(budget)</t>
    </r>
  </si>
  <si>
    <t xml:space="preserve">Balancing Figure to Budget report </t>
  </si>
  <si>
    <t>*Expected vairances as per latest Budget Position Report in 2022-23 updated column*</t>
  </si>
  <si>
    <t>Schools Additional Grant</t>
  </si>
  <si>
    <t>3 Year Forecast: Expenditure June 2023</t>
  </si>
  <si>
    <t>3 Year Forecast: Income June 2023</t>
  </si>
  <si>
    <t>3 Year Forecast: Summary June 2023</t>
  </si>
  <si>
    <t>3 Year Forecast: Pupil Numbers June 2023</t>
  </si>
  <si>
    <t>Pool Grant</t>
  </si>
  <si>
    <t>Astro sinking funds brought forward</t>
  </si>
  <si>
    <t>Revenue funds brought forward</t>
  </si>
  <si>
    <t>Revenue brought forward funds spent in-year</t>
  </si>
  <si>
    <t>Astro sinking funds to be carried forward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</si>
</sst>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164" formatCode="&quot;£&quot;#,##0"/>
  </numFmts>
  <fonts count="18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sz val="16"/>
      <color indexed="8"/>
      <name val="Tahoma"/>
      <family val="2"/>
    </font>
    <font>
      <sz val="11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12"/>
      <color rgb="FFFF0000"/>
      <name val="Tahoma"/>
      <family val="2"/>
    </font>
    <font>
      <sz val="12"/>
      <name val="Tahoma"/>
      <family val="2"/>
    </font>
    <font>
      <i/>
      <sz val="12"/>
      <color theme="1"/>
      <name val="Tahoma"/>
      <family val="2"/>
    </font>
    <font>
      <b/>
      <sz val="8"/>
      <name val="Tahoma"/>
      <family val="2"/>
    </font>
    <font>
      <sz val="8"/>
      <color theme="1"/>
      <name val="Tahoma"/>
      <family val="2"/>
    </font>
    <font>
      <i/>
      <sz val="12"/>
      <name val="Tahoma"/>
      <family val="2"/>
    </font>
    <font>
      <i/>
      <sz val="9"/>
      <color theme="1"/>
      <name val="Tahoma"/>
      <family val="2"/>
    </font>
    <font>
      <i/>
      <sz val="8"/>
      <color theme="1"/>
      <name val="Tahoma"/>
      <family val="2"/>
    </font>
    <font>
      <sz val="11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3" xfId="0" applyFont="1" applyBorder="1" applyAlignment="1">
      <alignment wrapText="1"/>
    </xf>
    <xf numFmtId="0" fontId="1" fillId="3" borderId="3" xfId="0" applyFont="1" applyFill="1" applyBorder="1" applyAlignment="1" applyProtection="1">
      <alignment horizontal="left" wrapText="1"/>
      <protection locked="0"/>
    </xf>
    <xf numFmtId="0" fontId="1" fillId="0" borderId="4" xfId="0" applyFont="1" applyBorder="1" applyAlignment="1">
      <alignment wrapText="1"/>
    </xf>
    <xf numFmtId="0" fontId="1" fillId="3" borderId="4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center" wrapText="1"/>
    </xf>
    <xf numFmtId="1" fontId="3" fillId="2" borderId="0" xfId="0" applyNumberFormat="1" applyFont="1" applyFill="1" applyAlignment="1" applyProtection="1">
      <alignment wrapText="1"/>
    </xf>
    <xf numFmtId="0" fontId="3" fillId="2" borderId="0" xfId="0" applyFont="1" applyFill="1" applyAlignment="1" applyProtection="1">
      <alignment wrapText="1"/>
      <protection locked="0"/>
    </xf>
    <xf numFmtId="1" fontId="5" fillId="2" borderId="0" xfId="0" applyNumberFormat="1" applyFont="1" applyFill="1" applyBorder="1" applyAlignment="1" applyProtection="1">
      <alignment horizontal="right" wrapText="1" shrinkToFit="1"/>
      <protection locked="0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/>
    </xf>
    <xf numFmtId="164" fontId="1" fillId="5" borderId="13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0" fontId="7" fillId="0" borderId="5" xfId="0" applyFont="1" applyBorder="1" applyAlignment="1">
      <alignment horizontal="right" vertical="top"/>
    </xf>
    <xf numFmtId="0" fontId="1" fillId="4" borderId="9" xfId="0" applyFont="1" applyFill="1" applyBorder="1" applyAlignment="1">
      <alignment vertical="top"/>
    </xf>
    <xf numFmtId="164" fontId="1" fillId="4" borderId="13" xfId="0" applyNumberFormat="1" applyFont="1" applyFill="1" applyBorder="1" applyAlignment="1">
      <alignment horizontal="right" vertical="top"/>
    </xf>
    <xf numFmtId="164" fontId="1" fillId="4" borderId="7" xfId="0" applyNumberFormat="1" applyFont="1" applyFill="1" applyBorder="1" applyAlignment="1">
      <alignment horizontal="right" vertical="top"/>
    </xf>
    <xf numFmtId="164" fontId="1" fillId="4" borderId="3" xfId="0" applyNumberFormat="1" applyFont="1" applyFill="1" applyBorder="1" applyAlignment="1">
      <alignment horizontal="right" vertical="top"/>
    </xf>
    <xf numFmtId="164" fontId="1" fillId="4" borderId="9" xfId="0" applyNumberFormat="1" applyFont="1" applyFill="1" applyBorder="1" applyAlignment="1">
      <alignment horizontal="right" vertical="top"/>
    </xf>
    <xf numFmtId="0" fontId="1" fillId="4" borderId="10" xfId="0" applyFont="1" applyFill="1" applyBorder="1" applyAlignment="1">
      <alignment vertical="top"/>
    </xf>
    <xf numFmtId="164" fontId="1" fillId="4" borderId="11" xfId="0" applyNumberFormat="1" applyFont="1" applyFill="1" applyBorder="1" applyAlignment="1">
      <alignment horizontal="right" vertical="top"/>
    </xf>
    <xf numFmtId="164" fontId="1" fillId="4" borderId="8" xfId="0" applyNumberFormat="1" applyFont="1" applyFill="1" applyBorder="1" applyAlignment="1">
      <alignment horizontal="right" vertical="top"/>
    </xf>
    <xf numFmtId="164" fontId="1" fillId="4" borderId="4" xfId="0" applyNumberFormat="1" applyFont="1" applyFill="1" applyBorder="1" applyAlignment="1">
      <alignment horizontal="right" vertical="top"/>
    </xf>
    <xf numFmtId="164" fontId="7" fillId="4" borderId="5" xfId="0" applyNumberFormat="1" applyFont="1" applyFill="1" applyBorder="1" applyAlignment="1">
      <alignment horizontal="right" vertical="top"/>
    </xf>
    <xf numFmtId="164" fontId="1" fillId="4" borderId="6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164" fontId="7" fillId="0" borderId="5" xfId="0" applyNumberFormat="1" applyFont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1" fontId="1" fillId="4" borderId="7" xfId="0" applyNumberFormat="1" applyFont="1" applyFill="1" applyBorder="1" applyAlignment="1">
      <alignment horizontal="right" vertical="top"/>
    </xf>
    <xf numFmtId="1" fontId="1" fillId="4" borderId="3" xfId="0" applyNumberFormat="1" applyFont="1" applyFill="1" applyBorder="1" applyAlignment="1">
      <alignment horizontal="right" vertical="top"/>
    </xf>
    <xf numFmtId="1" fontId="7" fillId="4" borderId="5" xfId="0" applyNumberFormat="1" applyFont="1" applyFill="1" applyBorder="1" applyAlignment="1">
      <alignment horizontal="right" vertical="top"/>
    </xf>
    <xf numFmtId="1" fontId="7" fillId="0" borderId="5" xfId="0" applyNumberFormat="1" applyFont="1" applyBorder="1" applyAlignment="1">
      <alignment horizontal="right" vertical="top"/>
    </xf>
    <xf numFmtId="0" fontId="1" fillId="4" borderId="16" xfId="0" applyFont="1" applyFill="1" applyBorder="1" applyAlignment="1">
      <alignment vertical="top"/>
    </xf>
    <xf numFmtId="0" fontId="1" fillId="0" borderId="18" xfId="0" applyFont="1" applyBorder="1" applyAlignment="1">
      <alignment vertical="top"/>
    </xf>
    <xf numFmtId="164" fontId="1" fillId="4" borderId="23" xfId="0" applyNumberFormat="1" applyFont="1" applyFill="1" applyBorder="1" applyAlignment="1">
      <alignment horizontal="right" vertical="top"/>
    </xf>
    <xf numFmtId="164" fontId="1" fillId="4" borderId="20" xfId="0" applyNumberFormat="1" applyFont="1" applyFill="1" applyBorder="1" applyAlignment="1">
      <alignment horizontal="right" vertical="top"/>
    </xf>
    <xf numFmtId="0" fontId="6" fillId="0" borderId="0" xfId="0" applyFont="1"/>
    <xf numFmtId="0" fontId="6" fillId="0" borderId="5" xfId="0" applyFont="1" applyBorder="1"/>
    <xf numFmtId="0" fontId="6" fillId="2" borderId="0" xfId="0" applyFont="1" applyFill="1"/>
    <xf numFmtId="1" fontId="6" fillId="4" borderId="5" xfId="0" applyNumberFormat="1" applyFont="1" applyFill="1" applyBorder="1"/>
    <xf numFmtId="0" fontId="1" fillId="4" borderId="13" xfId="0" applyFont="1" applyFill="1" applyBorder="1"/>
    <xf numFmtId="164" fontId="1" fillId="4" borderId="13" xfId="0" applyNumberFormat="1" applyFont="1" applyFill="1" applyBorder="1"/>
    <xf numFmtId="0" fontId="1" fillId="4" borderId="10" xfId="0" applyFont="1" applyFill="1" applyBorder="1"/>
    <xf numFmtId="164" fontId="1" fillId="4" borderId="10" xfId="0" applyNumberFormat="1" applyFont="1" applyFill="1" applyBorder="1"/>
    <xf numFmtId="0" fontId="7" fillId="7" borderId="5" xfId="0" applyFont="1" applyFill="1" applyBorder="1" applyAlignment="1">
      <alignment horizontal="right"/>
    </xf>
    <xf numFmtId="164" fontId="7" fillId="4" borderId="5" xfId="0" applyNumberFormat="1" applyFont="1" applyFill="1" applyBorder="1"/>
    <xf numFmtId="164" fontId="7" fillId="4" borderId="6" xfId="0" applyNumberFormat="1" applyFont="1" applyFill="1" applyBorder="1" applyAlignment="1">
      <alignment horizontal="right" vertical="top"/>
    </xf>
    <xf numFmtId="0" fontId="7" fillId="0" borderId="6" xfId="0" applyFont="1" applyBorder="1" applyAlignment="1">
      <alignment horizontal="right" vertical="top"/>
    </xf>
    <xf numFmtId="0" fontId="1" fillId="4" borderId="13" xfId="0" applyFont="1" applyFill="1" applyBorder="1" applyAlignment="1">
      <alignment vertical="top"/>
    </xf>
    <xf numFmtId="0" fontId="1" fillId="4" borderId="27" xfId="0" applyFont="1" applyFill="1" applyBorder="1"/>
    <xf numFmtId="0" fontId="1" fillId="2" borderId="0" xfId="0" applyFont="1" applyFill="1" applyBorder="1"/>
    <xf numFmtId="164" fontId="7" fillId="5" borderId="6" xfId="0" applyNumberFormat="1" applyFont="1" applyFill="1" applyBorder="1" applyAlignment="1">
      <alignment horizontal="right" vertical="top"/>
    </xf>
    <xf numFmtId="0" fontId="1" fillId="0" borderId="32" xfId="0" applyFont="1" applyBorder="1" applyAlignment="1">
      <alignment vertical="top"/>
    </xf>
    <xf numFmtId="164" fontId="1" fillId="5" borderId="20" xfId="0" applyNumberFormat="1" applyFont="1" applyFill="1" applyBorder="1" applyAlignment="1">
      <alignment horizontal="right" vertical="top"/>
    </xf>
    <xf numFmtId="0" fontId="1" fillId="5" borderId="13" xfId="0" applyFont="1" applyFill="1" applyBorder="1" applyAlignment="1">
      <alignment vertical="top"/>
    </xf>
    <xf numFmtId="164" fontId="1" fillId="4" borderId="30" xfId="0" applyNumberFormat="1" applyFont="1" applyFill="1" applyBorder="1"/>
    <xf numFmtId="0" fontId="1" fillId="8" borderId="11" xfId="0" applyFont="1" applyFill="1" applyBorder="1"/>
    <xf numFmtId="164" fontId="1" fillId="4" borderId="15" xfId="0" applyNumberFormat="1" applyFont="1" applyFill="1" applyBorder="1"/>
    <xf numFmtId="164" fontId="1" fillId="4" borderId="27" xfId="0" applyNumberFormat="1" applyFont="1" applyFill="1" applyBorder="1"/>
    <xf numFmtId="164" fontId="1" fillId="8" borderId="28" xfId="0" applyNumberFormat="1" applyFont="1" applyFill="1" applyBorder="1"/>
    <xf numFmtId="164" fontId="1" fillId="8" borderId="11" xfId="0" applyNumberFormat="1" applyFont="1" applyFill="1" applyBorder="1"/>
    <xf numFmtId="0" fontId="1" fillId="8" borderId="10" xfId="0" applyFont="1" applyFill="1" applyBorder="1" applyAlignment="1">
      <alignment vertical="top"/>
    </xf>
    <xf numFmtId="164" fontId="1" fillId="8" borderId="8" xfId="0" applyNumberFormat="1" applyFont="1" applyFill="1" applyBorder="1" applyAlignment="1">
      <alignment horizontal="right" vertical="top"/>
    </xf>
    <xf numFmtId="164" fontId="1" fillId="8" borderId="4" xfId="0" applyNumberFormat="1" applyFont="1" applyFill="1" applyBorder="1" applyAlignment="1">
      <alignment horizontal="right" vertical="top"/>
    </xf>
    <xf numFmtId="164" fontId="1" fillId="4" borderId="15" xfId="0" applyNumberFormat="1" applyFont="1" applyFill="1" applyBorder="1" applyAlignment="1">
      <alignment horizontal="right" vertical="top"/>
    </xf>
    <xf numFmtId="164" fontId="1" fillId="4" borderId="16" xfId="0" applyNumberFormat="1" applyFont="1" applyFill="1" applyBorder="1" applyAlignment="1">
      <alignment horizontal="right" vertical="top"/>
    </xf>
    <xf numFmtId="164" fontId="1" fillId="4" borderId="27" xfId="0" applyNumberFormat="1" applyFont="1" applyFill="1" applyBorder="1" applyAlignment="1">
      <alignment horizontal="right" vertical="top"/>
    </xf>
    <xf numFmtId="164" fontId="1" fillId="8" borderId="10" xfId="0" applyNumberFormat="1" applyFont="1" applyFill="1" applyBorder="1" applyAlignment="1">
      <alignment horizontal="right" vertical="top"/>
    </xf>
    <xf numFmtId="0" fontId="7" fillId="7" borderId="1" xfId="0" applyFont="1" applyFill="1" applyBorder="1"/>
    <xf numFmtId="0" fontId="1" fillId="8" borderId="13" xfId="0" applyFont="1" applyFill="1" applyBorder="1" applyAlignment="1">
      <alignment vertical="top"/>
    </xf>
    <xf numFmtId="164" fontId="1" fillId="8" borderId="15" xfId="0" applyNumberFormat="1" applyFont="1" applyFill="1" applyBorder="1" applyAlignment="1">
      <alignment horizontal="right" vertical="top"/>
    </xf>
    <xf numFmtId="164" fontId="7" fillId="8" borderId="5" xfId="0" applyNumberFormat="1" applyFont="1" applyFill="1" applyBorder="1" applyAlignment="1">
      <alignment horizontal="right" vertical="top"/>
    </xf>
    <xf numFmtId="164" fontId="7" fillId="8" borderId="6" xfId="0" applyNumberFormat="1" applyFont="1" applyFill="1" applyBorder="1" applyAlignment="1">
      <alignment horizontal="right" vertical="top"/>
    </xf>
    <xf numFmtId="0" fontId="1" fillId="8" borderId="9" xfId="0" applyFont="1" applyFill="1" applyBorder="1" applyAlignment="1">
      <alignment vertical="top"/>
    </xf>
    <xf numFmtId="164" fontId="1" fillId="8" borderId="16" xfId="0" applyNumberFormat="1" applyFont="1" applyFill="1" applyBorder="1" applyAlignment="1">
      <alignment horizontal="right" vertical="top"/>
    </xf>
    <xf numFmtId="164" fontId="1" fillId="8" borderId="27" xfId="0" applyNumberFormat="1" applyFont="1" applyFill="1" applyBorder="1" applyAlignment="1">
      <alignment horizontal="right" vertical="top"/>
    </xf>
    <xf numFmtId="0" fontId="7" fillId="2" borderId="0" xfId="0" applyFont="1" applyFill="1" applyBorder="1"/>
    <xf numFmtId="6" fontId="7" fillId="2" borderId="0" xfId="0" applyNumberFormat="1" applyFont="1" applyFill="1" applyBorder="1"/>
    <xf numFmtId="164" fontId="1" fillId="2" borderId="0" xfId="0" applyNumberFormat="1" applyFont="1" applyFill="1" applyBorder="1"/>
    <xf numFmtId="0" fontId="1" fillId="8" borderId="16" xfId="0" applyFont="1" applyFill="1" applyBorder="1" applyAlignment="1">
      <alignment vertical="top"/>
    </xf>
    <xf numFmtId="164" fontId="1" fillId="8" borderId="13" xfId="0" applyNumberFormat="1" applyFont="1" applyFill="1" applyBorder="1" applyAlignment="1">
      <alignment horizontal="right" vertical="top"/>
    </xf>
    <xf numFmtId="164" fontId="1" fillId="8" borderId="9" xfId="0" applyNumberFormat="1" applyFont="1" applyFill="1" applyBorder="1" applyAlignment="1">
      <alignment horizontal="right" vertical="top"/>
    </xf>
    <xf numFmtId="0" fontId="1" fillId="7" borderId="15" xfId="0" applyFont="1" applyFill="1" applyBorder="1"/>
    <xf numFmtId="0" fontId="1" fillId="7" borderId="34" xfId="0" applyFont="1" applyFill="1" applyBorder="1"/>
    <xf numFmtId="0" fontId="1" fillId="7" borderId="16" xfId="0" applyFont="1" applyFill="1" applyBorder="1"/>
    <xf numFmtId="0" fontId="1" fillId="4" borderId="13" xfId="0" applyFont="1" applyFill="1" applyBorder="1" applyAlignment="1">
      <alignment horizontal="right"/>
    </xf>
    <xf numFmtId="0" fontId="1" fillId="8" borderId="11" xfId="0" applyFont="1" applyFill="1" applyBorder="1" applyAlignment="1">
      <alignment horizontal="right"/>
    </xf>
    <xf numFmtId="164" fontId="1" fillId="4" borderId="9" xfId="0" applyNumberFormat="1" applyFont="1" applyFill="1" applyBorder="1"/>
    <xf numFmtId="0" fontId="1" fillId="4" borderId="34" xfId="0" applyFont="1" applyFill="1" applyBorder="1"/>
    <xf numFmtId="0" fontId="1" fillId="8" borderId="28" xfId="0" applyFont="1" applyFill="1" applyBorder="1"/>
    <xf numFmtId="164" fontId="1" fillId="4" borderId="16" xfId="0" applyNumberFormat="1" applyFont="1" applyFill="1" applyBorder="1"/>
    <xf numFmtId="164" fontId="1" fillId="4" borderId="34" xfId="0" applyNumberFormat="1" applyFont="1" applyFill="1" applyBorder="1"/>
    <xf numFmtId="0" fontId="1" fillId="4" borderId="16" xfId="0" applyFont="1" applyFill="1" applyBorder="1"/>
    <xf numFmtId="164" fontId="1" fillId="4" borderId="24" xfId="0" applyNumberFormat="1" applyFont="1" applyFill="1" applyBorder="1" applyAlignment="1">
      <alignment horizontal="right" vertical="top"/>
    </xf>
    <xf numFmtId="38" fontId="1" fillId="4" borderId="13" xfId="0" applyNumberFormat="1" applyFont="1" applyFill="1" applyBorder="1"/>
    <xf numFmtId="38" fontId="1" fillId="8" borderId="30" xfId="0" applyNumberFormat="1" applyFont="1" applyFill="1" applyBorder="1"/>
    <xf numFmtId="38" fontId="7" fillId="4" borderId="5" xfId="0" applyNumberFormat="1" applyFont="1" applyFill="1" applyBorder="1"/>
    <xf numFmtId="38" fontId="1" fillId="5" borderId="9" xfId="0" applyNumberFormat="1" applyFont="1" applyFill="1" applyBorder="1"/>
    <xf numFmtId="38" fontId="7" fillId="5" borderId="5" xfId="0" applyNumberFormat="1" applyFont="1" applyFill="1" applyBorder="1"/>
    <xf numFmtId="38" fontId="1" fillId="4" borderId="9" xfId="0" applyNumberFormat="1" applyFont="1" applyFill="1" applyBorder="1"/>
    <xf numFmtId="164" fontId="10" fillId="4" borderId="7" xfId="0" applyNumberFormat="1" applyFont="1" applyFill="1" applyBorder="1" applyAlignment="1">
      <alignment horizontal="right" vertical="top"/>
    </xf>
    <xf numFmtId="164" fontId="10" fillId="4" borderId="20" xfId="0" applyNumberFormat="1" applyFont="1" applyFill="1" applyBorder="1" applyAlignment="1">
      <alignment horizontal="right" vertical="top"/>
    </xf>
    <xf numFmtId="164" fontId="10" fillId="4" borderId="3" xfId="0" applyNumberFormat="1" applyFont="1" applyFill="1" applyBorder="1" applyAlignment="1">
      <alignment horizontal="right" vertical="top"/>
    </xf>
    <xf numFmtId="164" fontId="10" fillId="4" borderId="19" xfId="0" applyNumberFormat="1" applyFont="1" applyFill="1" applyBorder="1" applyAlignment="1">
      <alignment horizontal="right" vertical="top"/>
    </xf>
    <xf numFmtId="164" fontId="10" fillId="4" borderId="21" xfId="0" applyNumberFormat="1" applyFont="1" applyFill="1" applyBorder="1" applyAlignment="1">
      <alignment horizontal="right" vertical="top"/>
    </xf>
    <xf numFmtId="164" fontId="10" fillId="4" borderId="31" xfId="0" applyNumberFormat="1" applyFont="1" applyFill="1" applyBorder="1" applyAlignment="1">
      <alignment horizontal="right" vertical="top"/>
    </xf>
    <xf numFmtId="164" fontId="10" fillId="4" borderId="22" xfId="0" applyNumberFormat="1" applyFont="1" applyFill="1" applyBorder="1" applyAlignment="1">
      <alignment horizontal="right" vertical="top"/>
    </xf>
    <xf numFmtId="164" fontId="10" fillId="4" borderId="8" xfId="0" applyNumberFormat="1" applyFont="1" applyFill="1" applyBorder="1" applyAlignment="1">
      <alignment horizontal="right" vertical="top"/>
    </xf>
    <xf numFmtId="164" fontId="5" fillId="4" borderId="5" xfId="0" applyNumberFormat="1" applyFont="1" applyFill="1" applyBorder="1" applyAlignment="1">
      <alignment horizontal="right" vertical="top"/>
    </xf>
    <xf numFmtId="164" fontId="10" fillId="4" borderId="35" xfId="0" applyNumberFormat="1" applyFont="1" applyFill="1" applyBorder="1" applyAlignment="1">
      <alignment horizontal="right" vertical="top"/>
    </xf>
    <xf numFmtId="164" fontId="1" fillId="4" borderId="36" xfId="0" applyNumberFormat="1" applyFont="1" applyFill="1" applyBorder="1" applyAlignment="1">
      <alignment horizontal="right" vertical="top"/>
    </xf>
    <xf numFmtId="0" fontId="1" fillId="4" borderId="11" xfId="0" applyFont="1" applyFill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4" borderId="29" xfId="0" applyFont="1" applyFill="1" applyBorder="1" applyAlignment="1">
      <alignment vertical="top"/>
    </xf>
    <xf numFmtId="164" fontId="10" fillId="4" borderId="36" xfId="0" applyNumberFormat="1" applyFont="1" applyFill="1" applyBorder="1" applyAlignment="1">
      <alignment horizontal="right" vertical="top"/>
    </xf>
    <xf numFmtId="0" fontId="7" fillId="0" borderId="17" xfId="0" applyFont="1" applyBorder="1" applyAlignment="1">
      <alignment horizontal="right" vertical="top"/>
    </xf>
    <xf numFmtId="164" fontId="10" fillId="4" borderId="26" xfId="0" applyNumberFormat="1" applyFont="1" applyFill="1" applyBorder="1" applyAlignment="1">
      <alignment horizontal="right" vertical="top"/>
    </xf>
    <xf numFmtId="164" fontId="10" fillId="4" borderId="37" xfId="0" applyNumberFormat="1" applyFont="1" applyFill="1" applyBorder="1" applyAlignment="1">
      <alignment horizontal="right" vertical="top"/>
    </xf>
    <xf numFmtId="164" fontId="7" fillId="4" borderId="1" xfId="0" applyNumberFormat="1" applyFont="1" applyFill="1" applyBorder="1" applyAlignment="1">
      <alignment horizontal="right" vertical="top"/>
    </xf>
    <xf numFmtId="164" fontId="7" fillId="4" borderId="38" xfId="0" applyNumberFormat="1" applyFont="1" applyFill="1" applyBorder="1" applyAlignment="1">
      <alignment horizontal="right" vertical="top"/>
    </xf>
    <xf numFmtId="164" fontId="1" fillId="4" borderId="10" xfId="0" applyNumberFormat="1" applyFont="1" applyFill="1" applyBorder="1" applyAlignment="1">
      <alignment horizontal="right" vertical="top"/>
    </xf>
    <xf numFmtId="164" fontId="1" fillId="4" borderId="39" xfId="0" applyNumberFormat="1" applyFont="1" applyFill="1" applyBorder="1" applyAlignment="1">
      <alignment horizontal="right" vertical="top"/>
    </xf>
    <xf numFmtId="164" fontId="1" fillId="4" borderId="40" xfId="0" applyNumberFormat="1" applyFont="1" applyFill="1" applyBorder="1" applyAlignment="1">
      <alignment horizontal="right" vertical="top"/>
    </xf>
    <xf numFmtId="164" fontId="10" fillId="5" borderId="26" xfId="0" applyNumberFormat="1" applyFont="1" applyFill="1" applyBorder="1" applyAlignment="1">
      <alignment horizontal="right" vertical="top"/>
    </xf>
    <xf numFmtId="0" fontId="6" fillId="0" borderId="5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top"/>
    </xf>
    <xf numFmtId="0" fontId="11" fillId="8" borderId="10" xfId="0" applyFont="1" applyFill="1" applyBorder="1" applyAlignment="1">
      <alignment vertical="top"/>
    </xf>
    <xf numFmtId="0" fontId="6" fillId="0" borderId="5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vertical="top"/>
    </xf>
    <xf numFmtId="0" fontId="1" fillId="4" borderId="24" xfId="0" applyFont="1" applyFill="1" applyBorder="1" applyAlignment="1">
      <alignment vertical="top"/>
    </xf>
    <xf numFmtId="0" fontId="6" fillId="7" borderId="5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vertical="top"/>
    </xf>
    <xf numFmtId="164" fontId="10" fillId="8" borderId="19" xfId="0" applyNumberFormat="1" applyFont="1" applyFill="1" applyBorder="1" applyAlignment="1">
      <alignment horizontal="right" vertical="top"/>
    </xf>
    <xf numFmtId="164" fontId="1" fillId="8" borderId="20" xfId="0" applyNumberFormat="1" applyFont="1" applyFill="1" applyBorder="1" applyAlignment="1">
      <alignment horizontal="right" vertical="top"/>
    </xf>
    <xf numFmtId="164" fontId="10" fillId="8" borderId="21" xfId="0" applyNumberFormat="1" applyFont="1" applyFill="1" applyBorder="1" applyAlignment="1">
      <alignment horizontal="right" vertical="top"/>
    </xf>
    <xf numFmtId="164" fontId="10" fillId="8" borderId="22" xfId="0" applyNumberFormat="1" applyFont="1" applyFill="1" applyBorder="1" applyAlignment="1">
      <alignment horizontal="right" vertical="top"/>
    </xf>
    <xf numFmtId="164" fontId="1" fillId="8" borderId="23" xfId="0" applyNumberFormat="1" applyFont="1" applyFill="1" applyBorder="1" applyAlignment="1">
      <alignment horizontal="right" vertical="top"/>
    </xf>
    <xf numFmtId="0" fontId="1" fillId="4" borderId="27" xfId="0" applyFont="1" applyFill="1" applyBorder="1" applyAlignment="1">
      <alignment vertical="top"/>
    </xf>
    <xf numFmtId="164" fontId="10" fillId="4" borderId="4" xfId="0" applyNumberFormat="1" applyFont="1" applyFill="1" applyBorder="1" applyAlignment="1">
      <alignment horizontal="right" vertical="top"/>
    </xf>
    <xf numFmtId="0" fontId="1" fillId="4" borderId="15" xfId="0" applyFont="1" applyFill="1" applyBorder="1" applyAlignment="1">
      <alignment vertical="top"/>
    </xf>
    <xf numFmtId="0" fontId="1" fillId="4" borderId="28" xfId="0" applyFont="1" applyFill="1" applyBorder="1" applyAlignment="1">
      <alignment vertical="top"/>
    </xf>
    <xf numFmtId="164" fontId="10" fillId="8" borderId="35" xfId="0" applyNumberFormat="1" applyFont="1" applyFill="1" applyBorder="1" applyAlignment="1">
      <alignment horizontal="right" vertical="top"/>
    </xf>
    <xf numFmtId="164" fontId="1" fillId="8" borderId="36" xfId="0" applyNumberFormat="1" applyFont="1" applyFill="1" applyBorder="1" applyAlignment="1">
      <alignment horizontal="right" vertical="top"/>
    </xf>
    <xf numFmtId="0" fontId="1" fillId="4" borderId="30" xfId="0" applyFont="1" applyFill="1" applyBorder="1"/>
    <xf numFmtId="164" fontId="1" fillId="8" borderId="34" xfId="0" applyNumberFormat="1" applyFont="1" applyFill="1" applyBorder="1"/>
    <xf numFmtId="0" fontId="11" fillId="4" borderId="30" xfId="0" applyFont="1" applyFill="1" applyBorder="1"/>
    <xf numFmtId="0" fontId="11" fillId="8" borderId="30" xfId="0" applyFont="1" applyFill="1" applyBorder="1"/>
    <xf numFmtId="164" fontId="1" fillId="8" borderId="11" xfId="0" applyNumberFormat="1" applyFont="1" applyFill="1" applyBorder="1" applyAlignment="1">
      <alignment horizontal="right" vertical="top"/>
    </xf>
    <xf numFmtId="164" fontId="9" fillId="4" borderId="9" xfId="0" applyNumberFormat="1" applyFont="1" applyFill="1" applyBorder="1" applyAlignment="1">
      <alignment horizontal="right" vertical="top"/>
    </xf>
    <xf numFmtId="164" fontId="9" fillId="4" borderId="13" xfId="0" applyNumberFormat="1" applyFont="1" applyFill="1" applyBorder="1" applyAlignment="1">
      <alignment horizontal="right" vertical="top"/>
    </xf>
    <xf numFmtId="0" fontId="1" fillId="7" borderId="0" xfId="0" applyFont="1" applyFill="1" applyAlignment="1">
      <alignment vertical="top"/>
    </xf>
    <xf numFmtId="38" fontId="10" fillId="4" borderId="13" xfId="0" applyNumberFormat="1" applyFont="1" applyFill="1" applyBorder="1"/>
    <xf numFmtId="164" fontId="9" fillId="4" borderId="7" xfId="0" applyNumberFormat="1" applyFont="1" applyFill="1" applyBorder="1" applyAlignment="1">
      <alignment horizontal="right" vertical="top"/>
    </xf>
    <xf numFmtId="164" fontId="10" fillId="4" borderId="16" xfId="0" applyNumberFormat="1" applyFont="1" applyFill="1" applyBorder="1" applyAlignment="1">
      <alignment horizontal="right" vertical="top"/>
    </xf>
    <xf numFmtId="164" fontId="9" fillId="4" borderId="3" xfId="0" applyNumberFormat="1" applyFont="1" applyFill="1" applyBorder="1" applyAlignment="1">
      <alignment horizontal="right" vertical="top"/>
    </xf>
    <xf numFmtId="164" fontId="14" fillId="4" borderId="22" xfId="0" applyNumberFormat="1" applyFont="1" applyFill="1" applyBorder="1" applyAlignment="1">
      <alignment horizontal="right" vertical="top"/>
    </xf>
    <xf numFmtId="164" fontId="14" fillId="4" borderId="23" xfId="0" applyNumberFormat="1" applyFont="1" applyFill="1" applyBorder="1" applyAlignment="1">
      <alignment horizontal="right" vertical="top"/>
    </xf>
    <xf numFmtId="0" fontId="15" fillId="4" borderId="24" xfId="0" applyFont="1" applyFill="1" applyBorder="1" applyAlignment="1">
      <alignment vertical="top"/>
    </xf>
    <xf numFmtId="0" fontId="15" fillId="4" borderId="9" xfId="0" applyFont="1" applyFill="1" applyBorder="1" applyAlignment="1">
      <alignment vertical="top"/>
    </xf>
    <xf numFmtId="164" fontId="11" fillId="4" borderId="9" xfId="0" applyNumberFormat="1" applyFont="1" applyFill="1" applyBorder="1" applyAlignment="1">
      <alignment horizontal="right" vertical="top"/>
    </xf>
    <xf numFmtId="164" fontId="11" fillId="4" borderId="7" xfId="0" applyNumberFormat="1" applyFont="1" applyFill="1" applyBorder="1" applyAlignment="1">
      <alignment horizontal="right" vertical="top"/>
    </xf>
    <xf numFmtId="0" fontId="16" fillId="4" borderId="9" xfId="0" applyFont="1" applyFill="1" applyBorder="1" applyAlignment="1">
      <alignment vertical="top"/>
    </xf>
    <xf numFmtId="164" fontId="11" fillId="4" borderId="32" xfId="0" applyNumberFormat="1" applyFont="1" applyFill="1" applyBorder="1" applyAlignment="1">
      <alignment horizontal="right" vertical="top"/>
    </xf>
    <xf numFmtId="164" fontId="14" fillId="4" borderId="7" xfId="0" applyNumberFormat="1" applyFont="1" applyFill="1" applyBorder="1" applyAlignment="1">
      <alignment horizontal="right" vertical="top"/>
    </xf>
    <xf numFmtId="164" fontId="14" fillId="4" borderId="31" xfId="0" applyNumberFormat="1" applyFont="1" applyFill="1" applyBorder="1" applyAlignment="1">
      <alignment horizontal="right" vertical="top"/>
    </xf>
    <xf numFmtId="0" fontId="17" fillId="3" borderId="4" xfId="0" applyFont="1" applyFill="1" applyBorder="1" applyAlignment="1" applyProtection="1">
      <alignment horizontal="left" wrapText="1"/>
      <protection locked="0"/>
    </xf>
    <xf numFmtId="164" fontId="1" fillId="4" borderId="30" xfId="0" applyNumberFormat="1" applyFont="1" applyFill="1" applyBorder="1" applyAlignment="1">
      <alignment horizontal="right" vertical="top"/>
    </xf>
    <xf numFmtId="164" fontId="9" fillId="8" borderId="22" xfId="0" applyNumberFormat="1" applyFont="1" applyFill="1" applyBorder="1" applyAlignment="1">
      <alignment horizontal="right" vertical="top"/>
    </xf>
    <xf numFmtId="0" fontId="11" fillId="4" borderId="29" xfId="0" applyFont="1" applyFill="1" applyBorder="1" applyAlignment="1">
      <alignment vertical="top"/>
    </xf>
    <xf numFmtId="164" fontId="1" fillId="4" borderId="41" xfId="0" applyNumberFormat="1" applyFont="1" applyFill="1" applyBorder="1" applyAlignment="1">
      <alignment horizontal="right" vertical="top"/>
    </xf>
    <xf numFmtId="164" fontId="1" fillId="4" borderId="42" xfId="0" applyNumberFormat="1" applyFont="1" applyFill="1" applyBorder="1" applyAlignment="1">
      <alignment horizontal="right" vertical="top"/>
    </xf>
    <xf numFmtId="164" fontId="1" fillId="4" borderId="43" xfId="0" applyNumberFormat="1" applyFont="1" applyFill="1" applyBorder="1" applyAlignment="1">
      <alignment horizontal="right" vertical="top"/>
    </xf>
    <xf numFmtId="164" fontId="1" fillId="4" borderId="44" xfId="0" applyNumberFormat="1" applyFont="1" applyFill="1" applyBorder="1" applyAlignment="1">
      <alignment horizontal="right" vertical="top"/>
    </xf>
    <xf numFmtId="0" fontId="16" fillId="4" borderId="11" xfId="0" applyFont="1" applyFill="1" applyBorder="1" applyAlignment="1">
      <alignment vertical="top"/>
    </xf>
    <xf numFmtId="164" fontId="11" fillId="4" borderId="23" xfId="0" applyNumberFormat="1" applyFont="1" applyFill="1" applyBorder="1" applyAlignment="1">
      <alignment horizontal="right" vertical="top"/>
    </xf>
    <xf numFmtId="164" fontId="10" fillId="4" borderId="9" xfId="0" applyNumberFormat="1" applyFont="1" applyFill="1" applyBorder="1" applyAlignment="1">
      <alignment horizontal="right" vertical="top"/>
    </xf>
    <xf numFmtId="164" fontId="1" fillId="8" borderId="41" xfId="0" applyNumberFormat="1" applyFont="1" applyFill="1" applyBorder="1" applyAlignment="1">
      <alignment horizontal="right" vertical="top"/>
    </xf>
    <xf numFmtId="164" fontId="1" fillId="8" borderId="42" xfId="0" applyNumberFormat="1" applyFont="1" applyFill="1" applyBorder="1" applyAlignment="1">
      <alignment horizontal="right" vertical="top"/>
    </xf>
    <xf numFmtId="164" fontId="1" fillId="8" borderId="28" xfId="0" applyNumberFormat="1" applyFont="1" applyFill="1" applyBorder="1" applyAlignment="1">
      <alignment horizontal="right" vertical="top"/>
    </xf>
    <xf numFmtId="164" fontId="1" fillId="8" borderId="44" xfId="0" applyNumberFormat="1" applyFont="1" applyFill="1" applyBorder="1" applyAlignment="1">
      <alignment horizontal="right" vertical="top"/>
    </xf>
    <xf numFmtId="164" fontId="10" fillId="4" borderId="41" xfId="0" applyNumberFormat="1" applyFont="1" applyFill="1" applyBorder="1" applyAlignment="1">
      <alignment horizontal="right" vertical="top"/>
    </xf>
    <xf numFmtId="164" fontId="14" fillId="4" borderId="44" xfId="0" applyNumberFormat="1" applyFont="1" applyFill="1" applyBorder="1" applyAlignment="1">
      <alignment horizontal="right" vertical="top"/>
    </xf>
    <xf numFmtId="164" fontId="1" fillId="4" borderId="45" xfId="0" applyNumberFormat="1" applyFont="1" applyFill="1" applyBorder="1" applyAlignment="1">
      <alignment horizontal="right" vertical="top"/>
    </xf>
    <xf numFmtId="0" fontId="4" fillId="6" borderId="1" xfId="0" applyFont="1" applyFill="1" applyBorder="1" applyAlignment="1" applyProtection="1">
      <alignment horizontal="center" vertical="center" wrapText="1"/>
      <protection hidden="1"/>
    </xf>
    <xf numFmtId="0" fontId="4" fillId="6" borderId="1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/>
    <xf numFmtId="0" fontId="6" fillId="0" borderId="1" xfId="0" applyFont="1" applyBorder="1"/>
    <xf numFmtId="0" fontId="6" fillId="0" borderId="14" xfId="0" applyFont="1" applyBorder="1"/>
    <xf numFmtId="0" fontId="1" fillId="2" borderId="14" xfId="0" applyFont="1" applyFill="1" applyBorder="1"/>
    <xf numFmtId="0" fontId="7" fillId="0" borderId="1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25" xfId="0" applyFont="1" applyBorder="1" applyAlignment="1">
      <alignment vertical="top"/>
    </xf>
    <xf numFmtId="0" fontId="7" fillId="0" borderId="3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4" fillId="6" borderId="2" xfId="0" applyFont="1" applyFill="1" applyBorder="1" applyAlignment="1" applyProtection="1">
      <alignment horizontal="center" vertical="center" wrapText="1"/>
      <protection hidden="1"/>
    </xf>
    <xf numFmtId="0" fontId="5" fillId="6" borderId="1" xfId="0" applyFont="1" applyFill="1" applyBorder="1" applyAlignment="1" applyProtection="1">
      <alignment horizontal="left" vertical="top" wrapText="1"/>
    </xf>
    <xf numFmtId="0" fontId="5" fillId="6" borderId="14" xfId="0" applyFont="1" applyFill="1" applyBorder="1" applyAlignment="1" applyProtection="1">
      <alignment horizontal="left" vertical="top" wrapText="1"/>
    </xf>
    <xf numFmtId="0" fontId="5" fillId="6" borderId="25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5" xfId="0" applyFont="1" applyBorder="1" applyAlignment="1" applyProtection="1">
      <alignment horizontal="left" vertical="center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5" fillId="6" borderId="14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6" borderId="1" xfId="0" applyFont="1" applyFill="1" applyBorder="1" applyAlignment="1" applyProtection="1">
      <alignment wrapText="1"/>
    </xf>
    <xf numFmtId="0" fontId="5" fillId="6" borderId="14" xfId="0" applyFont="1" applyFill="1" applyBorder="1" applyAlignment="1" applyProtection="1">
      <alignment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14" xfId="0" applyFont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wrapText="1"/>
      <protection hidden="1"/>
    </xf>
    <xf numFmtId="0" fontId="2" fillId="0" borderId="2" xfId="0" applyFont="1" applyFill="1" applyBorder="1" applyAlignment="1" applyProtection="1">
      <alignment horizontal="center" wrapText="1"/>
      <protection hidden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topLeftCell="A16" workbookViewId="0">
      <selection activeCell="E22" sqref="E22"/>
    </sheetView>
  </sheetViews>
  <sheetFormatPr defaultRowHeight="15" x14ac:dyDescent="0.2"/>
  <cols>
    <col min="1" max="1" width="1.77734375" style="2" customWidth="1"/>
    <col min="2" max="2" width="48.77734375" style="2" customWidth="1"/>
    <col min="3" max="6" width="12.77734375" style="2" customWidth="1"/>
    <col min="7" max="7" width="1.77734375" style="2" customWidth="1"/>
    <col min="8" max="16384" width="8.88671875" style="2"/>
  </cols>
  <sheetData>
    <row r="1" spans="1:7" ht="15.75" thickBot="1" x14ac:dyDescent="0.25">
      <c r="A1" s="1"/>
      <c r="B1" s="7"/>
      <c r="C1" s="7"/>
      <c r="D1" s="7"/>
      <c r="E1" s="7"/>
      <c r="F1" s="8"/>
      <c r="G1" s="10"/>
    </row>
    <row r="2" spans="1:7" ht="20.25" customHeight="1" thickBot="1" x14ac:dyDescent="0.25">
      <c r="A2" s="1"/>
      <c r="B2" s="189" t="s">
        <v>0</v>
      </c>
      <c r="C2" s="190"/>
      <c r="D2" s="190"/>
      <c r="E2" s="190"/>
      <c r="F2" s="190"/>
      <c r="G2" s="11"/>
    </row>
    <row r="3" spans="1:7" ht="20.25" customHeight="1" thickBot="1" x14ac:dyDescent="0.25">
      <c r="A3" s="1"/>
      <c r="B3" s="189" t="s">
        <v>153</v>
      </c>
      <c r="C3" s="190"/>
      <c r="D3" s="190"/>
      <c r="E3" s="190"/>
      <c r="F3" s="190"/>
      <c r="G3" s="11"/>
    </row>
    <row r="4" spans="1:7" s="13" customFormat="1" ht="15.75" thickBot="1" x14ac:dyDescent="0.3">
      <c r="A4" s="12"/>
      <c r="B4" s="12"/>
      <c r="C4" s="12"/>
      <c r="D4" s="12"/>
      <c r="E4" s="12"/>
      <c r="F4" s="12"/>
      <c r="G4" s="12"/>
    </row>
    <row r="5" spans="1:7" s="13" customFormat="1" ht="36.75" thickBot="1" x14ac:dyDescent="0.3">
      <c r="A5" s="12"/>
      <c r="B5" s="14"/>
      <c r="C5" s="15" t="s">
        <v>137</v>
      </c>
      <c r="D5" s="15" t="s">
        <v>138</v>
      </c>
      <c r="E5" s="14" t="s">
        <v>89</v>
      </c>
      <c r="F5" s="14" t="s">
        <v>139</v>
      </c>
      <c r="G5" s="12"/>
    </row>
    <row r="6" spans="1:7" ht="15.75" thickBot="1" x14ac:dyDescent="0.25">
      <c r="A6" s="1"/>
      <c r="B6" s="191"/>
      <c r="C6" s="191"/>
      <c r="D6" s="191"/>
      <c r="E6" s="191"/>
      <c r="F6" s="191"/>
      <c r="G6" s="12"/>
    </row>
    <row r="7" spans="1:7" s="42" customFormat="1" ht="18.75" thickBot="1" x14ac:dyDescent="0.3">
      <c r="A7" s="44"/>
      <c r="B7" s="43" t="s">
        <v>115</v>
      </c>
      <c r="C7" s="45">
        <f>'Pupil Numbers'!C20</f>
        <v>1529</v>
      </c>
      <c r="D7" s="45">
        <f>'Pupil Numbers'!C20</f>
        <v>1529</v>
      </c>
      <c r="E7" s="45">
        <f>'Pupil Numbers'!D20</f>
        <v>1510</v>
      </c>
      <c r="F7" s="45">
        <f>'Pupil Numbers'!E20</f>
        <v>1545</v>
      </c>
      <c r="G7" s="12"/>
    </row>
    <row r="8" spans="1:7" ht="15.75" thickBot="1" x14ac:dyDescent="0.25">
      <c r="A8" s="1"/>
      <c r="B8" s="194"/>
      <c r="C8" s="194"/>
      <c r="D8" s="194"/>
      <c r="E8" s="194"/>
      <c r="F8" s="194"/>
      <c r="G8" s="12"/>
    </row>
    <row r="9" spans="1:7" ht="18.75" thickBot="1" x14ac:dyDescent="0.3">
      <c r="A9" s="1"/>
      <c r="B9" s="192" t="s">
        <v>80</v>
      </c>
      <c r="C9" s="193"/>
      <c r="D9" s="193"/>
      <c r="E9" s="193"/>
      <c r="F9" s="193"/>
      <c r="G9" s="12"/>
    </row>
    <row r="10" spans="1:7" x14ac:dyDescent="0.2">
      <c r="A10" s="1"/>
      <c r="B10" s="98" t="s">
        <v>4</v>
      </c>
      <c r="C10" s="96">
        <f>Income!C14</f>
        <v>6571782</v>
      </c>
      <c r="D10" s="93">
        <f>Income!D14</f>
        <v>6571782</v>
      </c>
      <c r="E10" s="93">
        <f>Income!E14</f>
        <v>7074858</v>
      </c>
      <c r="F10" s="93">
        <f>Income!F14</f>
        <v>7377494</v>
      </c>
      <c r="G10" s="12"/>
    </row>
    <row r="11" spans="1:7" x14ac:dyDescent="0.2">
      <c r="A11" s="1"/>
      <c r="B11" s="55" t="s">
        <v>7</v>
      </c>
      <c r="C11" s="64">
        <f>Income!C28</f>
        <v>2490062</v>
      </c>
      <c r="D11" s="49">
        <f>Income!D28</f>
        <v>2619575</v>
      </c>
      <c r="E11" s="49">
        <f>Income!E28</f>
        <v>2364181</v>
      </c>
      <c r="F11" s="49">
        <f>Income!F28</f>
        <v>2124450</v>
      </c>
      <c r="G11" s="12"/>
    </row>
    <row r="12" spans="1:7" x14ac:dyDescent="0.2">
      <c r="A12" s="1"/>
      <c r="B12" s="55" t="s">
        <v>8</v>
      </c>
      <c r="C12" s="64">
        <f>Income!C34</f>
        <v>101200</v>
      </c>
      <c r="D12" s="49">
        <f>Income!D34</f>
        <v>189906</v>
      </c>
      <c r="E12" s="49">
        <f>Income!E34</f>
        <v>193392</v>
      </c>
      <c r="F12" s="49">
        <f>Income!F34</f>
        <v>190472</v>
      </c>
      <c r="G12" s="12"/>
    </row>
    <row r="13" spans="1:7" x14ac:dyDescent="0.2">
      <c r="A13" s="1"/>
      <c r="B13" s="55" t="s">
        <v>9</v>
      </c>
      <c r="C13" s="64">
        <f>Income!C38</f>
        <v>23800</v>
      </c>
      <c r="D13" s="49">
        <f>Income!D38</f>
        <v>23800</v>
      </c>
      <c r="E13" s="49">
        <f>Income!E38</f>
        <v>38800</v>
      </c>
      <c r="F13" s="49">
        <f>Income!F38</f>
        <v>23800</v>
      </c>
      <c r="G13" s="12"/>
    </row>
    <row r="14" spans="1:7" x14ac:dyDescent="0.2">
      <c r="A14" s="1"/>
      <c r="B14" s="94" t="s">
        <v>10</v>
      </c>
      <c r="C14" s="97">
        <f>Income!C48</f>
        <v>145250</v>
      </c>
      <c r="D14" s="61">
        <f>Income!D48</f>
        <v>217200</v>
      </c>
      <c r="E14" s="61">
        <f>Income!E48</f>
        <v>148000</v>
      </c>
      <c r="F14" s="61">
        <f>Income!F48</f>
        <v>148000</v>
      </c>
      <c r="G14" s="12"/>
    </row>
    <row r="15" spans="1:7" ht="15.75" thickBot="1" x14ac:dyDescent="0.25">
      <c r="A15" s="1"/>
      <c r="B15" s="95" t="s">
        <v>91</v>
      </c>
      <c r="C15" s="65">
        <f>Income!C54</f>
        <v>30117</v>
      </c>
      <c r="D15" s="66">
        <f>Income!D54</f>
        <v>86686</v>
      </c>
      <c r="E15" s="66">
        <f>Income!E54</f>
        <v>32145</v>
      </c>
      <c r="F15" s="66">
        <f>Income!F54</f>
        <v>32145</v>
      </c>
      <c r="G15" s="12"/>
    </row>
    <row r="16" spans="1:7" ht="15.75" thickBot="1" x14ac:dyDescent="0.25">
      <c r="A16" s="1"/>
      <c r="B16" s="56"/>
      <c r="C16" s="84"/>
      <c r="D16" s="84"/>
      <c r="E16" s="84"/>
      <c r="F16" s="84"/>
      <c r="G16" s="12"/>
    </row>
    <row r="17" spans="1:7" x14ac:dyDescent="0.2">
      <c r="A17" s="1"/>
      <c r="B17" s="91" t="s">
        <v>101</v>
      </c>
      <c r="C17" s="47">
        <f t="shared" ref="C17:F17" si="0">SUM(C10:C14)</f>
        <v>9332094</v>
      </c>
      <c r="D17" s="47">
        <f t="shared" si="0"/>
        <v>9622263</v>
      </c>
      <c r="E17" s="47">
        <f t="shared" si="0"/>
        <v>9819231</v>
      </c>
      <c r="F17" s="47">
        <f t="shared" si="0"/>
        <v>9864216</v>
      </c>
      <c r="G17" s="12"/>
    </row>
    <row r="18" spans="1:7" ht="15.75" thickBot="1" x14ac:dyDescent="0.25">
      <c r="A18" s="1"/>
      <c r="B18" s="92" t="s">
        <v>91</v>
      </c>
      <c r="C18" s="66">
        <f>SUM(C15)</f>
        <v>30117</v>
      </c>
      <c r="D18" s="66">
        <f t="shared" ref="D18:F18" si="1">SUM(D15)</f>
        <v>86686</v>
      </c>
      <c r="E18" s="66">
        <f t="shared" si="1"/>
        <v>32145</v>
      </c>
      <c r="F18" s="66">
        <f t="shared" si="1"/>
        <v>32145</v>
      </c>
      <c r="G18" s="12"/>
    </row>
    <row r="19" spans="1:7" ht="15.75" thickBot="1" x14ac:dyDescent="0.25">
      <c r="A19" s="1"/>
      <c r="B19" s="50" t="s">
        <v>81</v>
      </c>
      <c r="C19" s="51">
        <f>SUM(C17:C18)</f>
        <v>9362211</v>
      </c>
      <c r="D19" s="51">
        <f t="shared" ref="D19:F19" si="2">SUM(D17:D18)</f>
        <v>9708949</v>
      </c>
      <c r="E19" s="51">
        <f t="shared" si="2"/>
        <v>9851376</v>
      </c>
      <c r="F19" s="51">
        <f t="shared" si="2"/>
        <v>9896361</v>
      </c>
      <c r="G19" s="12"/>
    </row>
    <row r="20" spans="1:7" ht="15.75" thickBot="1" x14ac:dyDescent="0.25">
      <c r="A20" s="1"/>
      <c r="B20" s="191"/>
      <c r="C20" s="191"/>
      <c r="D20" s="191"/>
      <c r="E20" s="191"/>
      <c r="F20" s="191"/>
      <c r="G20" s="12"/>
    </row>
    <row r="21" spans="1:7" ht="18.75" thickBot="1" x14ac:dyDescent="0.3">
      <c r="A21" s="1"/>
      <c r="B21" s="192" t="s">
        <v>19</v>
      </c>
      <c r="C21" s="193"/>
      <c r="D21" s="193"/>
      <c r="E21" s="193"/>
      <c r="F21" s="193"/>
      <c r="G21" s="12"/>
    </row>
    <row r="22" spans="1:7" x14ac:dyDescent="0.2">
      <c r="A22" s="1"/>
      <c r="B22" s="46" t="s">
        <v>82</v>
      </c>
      <c r="C22" s="63">
        <f>Expenditure!C9</f>
        <v>5247665</v>
      </c>
      <c r="D22" s="47">
        <f>Expenditure!D9</f>
        <v>5223383</v>
      </c>
      <c r="E22" s="47">
        <f>Expenditure!E9</f>
        <v>5810747</v>
      </c>
      <c r="F22" s="47">
        <f>Expenditure!F9</f>
        <v>5976236</v>
      </c>
      <c r="G22" s="12"/>
    </row>
    <row r="23" spans="1:7" x14ac:dyDescent="0.2">
      <c r="A23" s="1"/>
      <c r="B23" s="48" t="s">
        <v>83</v>
      </c>
      <c r="C23" s="64">
        <f>Expenditure!C13</f>
        <v>2195231</v>
      </c>
      <c r="D23" s="49">
        <f>Expenditure!D13</f>
        <v>2149512</v>
      </c>
      <c r="E23" s="49">
        <f>Expenditure!E13</f>
        <v>2216024</v>
      </c>
      <c r="F23" s="49">
        <f>Expenditure!F13</f>
        <v>2306991</v>
      </c>
      <c r="G23" s="12"/>
    </row>
    <row r="24" spans="1:7" x14ac:dyDescent="0.2">
      <c r="A24" s="1"/>
      <c r="B24" s="48" t="s">
        <v>22</v>
      </c>
      <c r="C24" s="64">
        <f>Expenditure!C20</f>
        <v>82200</v>
      </c>
      <c r="D24" s="49">
        <f>Expenditure!D20</f>
        <v>121150</v>
      </c>
      <c r="E24" s="49">
        <f>Expenditure!E20</f>
        <v>113500</v>
      </c>
      <c r="F24" s="49">
        <f>Expenditure!F20</f>
        <v>88500</v>
      </c>
      <c r="G24" s="12"/>
    </row>
    <row r="25" spans="1:7" x14ac:dyDescent="0.2">
      <c r="A25" s="1"/>
      <c r="B25" s="48" t="s">
        <v>23</v>
      </c>
      <c r="C25" s="64">
        <f>Expenditure!C30</f>
        <v>109000</v>
      </c>
      <c r="D25" s="49">
        <f>Expenditure!D30</f>
        <v>191000</v>
      </c>
      <c r="E25" s="49">
        <f>Expenditure!E30</f>
        <v>148250</v>
      </c>
      <c r="F25" s="49">
        <f>Expenditure!F30</f>
        <v>152500</v>
      </c>
      <c r="G25" s="12"/>
    </row>
    <row r="26" spans="1:7" x14ac:dyDescent="0.2">
      <c r="A26" s="1"/>
      <c r="B26" s="48" t="s">
        <v>24</v>
      </c>
      <c r="C26" s="64">
        <f>Expenditure!C37</f>
        <v>625000</v>
      </c>
      <c r="D26" s="49">
        <f>Expenditure!D37</f>
        <v>775441</v>
      </c>
      <c r="E26" s="49">
        <f>Expenditure!E37</f>
        <v>606740</v>
      </c>
      <c r="F26" s="49">
        <f>Expenditure!F37</f>
        <v>617740</v>
      </c>
      <c r="G26" s="12"/>
    </row>
    <row r="27" spans="1:7" x14ac:dyDescent="0.2">
      <c r="A27" s="1"/>
      <c r="B27" s="48" t="s">
        <v>25</v>
      </c>
      <c r="C27" s="64">
        <f>Expenditure!C44</f>
        <v>630670</v>
      </c>
      <c r="D27" s="49">
        <f>Expenditure!D44</f>
        <v>738145</v>
      </c>
      <c r="E27" s="49">
        <f>Expenditure!E44</f>
        <v>710014</v>
      </c>
      <c r="F27" s="49">
        <f>Expenditure!F44</f>
        <v>663720</v>
      </c>
      <c r="G27" s="12"/>
    </row>
    <row r="28" spans="1:7" x14ac:dyDescent="0.2">
      <c r="A28" s="1"/>
      <c r="B28" s="48" t="s">
        <v>26</v>
      </c>
      <c r="C28" s="64">
        <f>Expenditure!C63</f>
        <v>229150</v>
      </c>
      <c r="D28" s="49">
        <f>Expenditure!D63</f>
        <v>252050</v>
      </c>
      <c r="E28" s="49">
        <f>Expenditure!E63</f>
        <v>244180</v>
      </c>
      <c r="F28" s="49">
        <f>Expenditure!F63</f>
        <v>254050</v>
      </c>
      <c r="G28" s="12"/>
    </row>
    <row r="29" spans="1:7" x14ac:dyDescent="0.2">
      <c r="A29" s="1"/>
      <c r="B29" s="48" t="s">
        <v>84</v>
      </c>
      <c r="C29" s="64">
        <f>Expenditure!C67</f>
        <v>173550</v>
      </c>
      <c r="D29" s="49">
        <f>Expenditure!D67</f>
        <v>185550</v>
      </c>
      <c r="E29" s="49">
        <f>Expenditure!E67</f>
        <v>186000</v>
      </c>
      <c r="F29" s="49">
        <f>Expenditure!F67</f>
        <v>186000</v>
      </c>
      <c r="G29" s="12"/>
    </row>
    <row r="30" spans="1:7" x14ac:dyDescent="0.2">
      <c r="A30" s="1"/>
      <c r="B30" s="48" t="s">
        <v>118</v>
      </c>
      <c r="C30" s="64">
        <f>Expenditure!C75</f>
        <v>27008</v>
      </c>
      <c r="D30" s="49">
        <f>Expenditure!D75</f>
        <v>123829</v>
      </c>
      <c r="E30" s="49">
        <f>Expenditure!E75</f>
        <v>23258</v>
      </c>
      <c r="F30" s="49">
        <f>Expenditure!F75</f>
        <v>23258</v>
      </c>
      <c r="G30" s="12"/>
    </row>
    <row r="31" spans="1:7" x14ac:dyDescent="0.2">
      <c r="A31" s="1"/>
      <c r="B31" s="149" t="s">
        <v>119</v>
      </c>
      <c r="C31" s="97">
        <f>Expenditure!C79</f>
        <v>-169965</v>
      </c>
      <c r="D31" s="97">
        <f>Expenditure!D79</f>
        <v>-220986</v>
      </c>
      <c r="E31" s="97">
        <f>Expenditure!E79</f>
        <v>-241160</v>
      </c>
      <c r="F31" s="97">
        <f>Expenditure!F79</f>
        <v>-188720</v>
      </c>
      <c r="G31" s="12"/>
    </row>
    <row r="32" spans="1:7" x14ac:dyDescent="0.2">
      <c r="A32" s="1"/>
      <c r="B32" s="151" t="s">
        <v>120</v>
      </c>
      <c r="C32" s="97">
        <f>Expenditure!C85</f>
        <v>68360</v>
      </c>
      <c r="D32" s="97">
        <f>Expenditure!D85</f>
        <v>0</v>
      </c>
      <c r="E32" s="97">
        <f>Expenditure!E85</f>
        <v>0</v>
      </c>
      <c r="F32" s="97">
        <f>Expenditure!F85</f>
        <v>0</v>
      </c>
      <c r="G32" s="12"/>
    </row>
    <row r="33" spans="1:7" x14ac:dyDescent="0.2">
      <c r="A33" s="1"/>
      <c r="B33" s="152" t="s">
        <v>121</v>
      </c>
      <c r="C33" s="150">
        <f>Expenditure!C89</f>
        <v>0</v>
      </c>
      <c r="D33" s="150">
        <f>Expenditure!D89</f>
        <v>0</v>
      </c>
      <c r="E33" s="150">
        <f>Expenditure!E89</f>
        <v>0</v>
      </c>
      <c r="F33" s="150">
        <f>Expenditure!F89</f>
        <v>0</v>
      </c>
      <c r="G33" s="12"/>
    </row>
    <row r="34" spans="1:7" ht="15.75" thickBot="1" x14ac:dyDescent="0.25">
      <c r="A34" s="1"/>
      <c r="B34" s="62" t="s">
        <v>95</v>
      </c>
      <c r="C34" s="65">
        <f>Expenditure!C95</f>
        <v>30117</v>
      </c>
      <c r="D34" s="65">
        <f>Expenditure!D95</f>
        <v>86686</v>
      </c>
      <c r="E34" s="65">
        <f>Expenditure!E95</f>
        <v>32145</v>
      </c>
      <c r="F34" s="65">
        <f>Expenditure!F95</f>
        <v>32145</v>
      </c>
      <c r="G34" s="12"/>
    </row>
    <row r="35" spans="1:7" ht="15.75" thickBot="1" x14ac:dyDescent="0.25">
      <c r="A35" s="1"/>
      <c r="B35" s="56"/>
      <c r="C35" s="84"/>
      <c r="D35" s="84"/>
      <c r="E35" s="84"/>
      <c r="F35" s="84"/>
      <c r="G35" s="12"/>
    </row>
    <row r="36" spans="1:7" x14ac:dyDescent="0.2">
      <c r="A36" s="1"/>
      <c r="B36" s="91" t="s">
        <v>102</v>
      </c>
      <c r="C36" s="47">
        <f>SUM(C22:C32)</f>
        <v>9217869</v>
      </c>
      <c r="D36" s="47">
        <f t="shared" ref="D36:F36" si="3">SUM(D22:D32)</f>
        <v>9539074</v>
      </c>
      <c r="E36" s="47">
        <f t="shared" si="3"/>
        <v>9817553</v>
      </c>
      <c r="F36" s="47">
        <f t="shared" si="3"/>
        <v>10080275</v>
      </c>
      <c r="G36" s="12"/>
    </row>
    <row r="37" spans="1:7" ht="15.75" thickBot="1" x14ac:dyDescent="0.25">
      <c r="A37" s="1"/>
      <c r="B37" s="92" t="s">
        <v>94</v>
      </c>
      <c r="C37" s="66">
        <f>SUM(C33+C34)</f>
        <v>30117</v>
      </c>
      <c r="D37" s="66">
        <f t="shared" ref="D37:F37" si="4">SUM(D33+D34)</f>
        <v>86686</v>
      </c>
      <c r="E37" s="66">
        <f t="shared" si="4"/>
        <v>32145</v>
      </c>
      <c r="F37" s="66">
        <f t="shared" si="4"/>
        <v>32145</v>
      </c>
      <c r="G37" s="12"/>
    </row>
    <row r="38" spans="1:7" ht="15.75" thickBot="1" x14ac:dyDescent="0.25">
      <c r="A38" s="1"/>
      <c r="B38" s="50" t="s">
        <v>85</v>
      </c>
      <c r="C38" s="51">
        <f>SUM(C36:C37)</f>
        <v>9247986</v>
      </c>
      <c r="D38" s="51">
        <f t="shared" ref="D38:F38" si="5">SUM(D36:D37)</f>
        <v>9625760</v>
      </c>
      <c r="E38" s="51">
        <f t="shared" si="5"/>
        <v>9849698</v>
      </c>
      <c r="F38" s="51">
        <f t="shared" si="5"/>
        <v>10112420</v>
      </c>
      <c r="G38" s="12"/>
    </row>
    <row r="39" spans="1:7" ht="15.75" thickBot="1" x14ac:dyDescent="0.25">
      <c r="A39" s="1"/>
      <c r="B39" s="191"/>
      <c r="C39" s="191"/>
      <c r="D39" s="191"/>
      <c r="E39" s="191"/>
      <c r="F39" s="191"/>
      <c r="G39" s="12"/>
    </row>
    <row r="40" spans="1:7" s="13" customFormat="1" ht="36.75" thickBot="1" x14ac:dyDescent="0.3">
      <c r="A40" s="12"/>
      <c r="B40" s="14"/>
      <c r="C40" s="15" t="s">
        <v>137</v>
      </c>
      <c r="D40" s="15" t="s">
        <v>138</v>
      </c>
      <c r="E40" s="14" t="s">
        <v>89</v>
      </c>
      <c r="F40" s="14" t="s">
        <v>139</v>
      </c>
      <c r="G40" s="12"/>
    </row>
    <row r="41" spans="1:7" s="42" customFormat="1" ht="18" x14ac:dyDescent="0.25">
      <c r="A41" s="44"/>
      <c r="B41" s="88" t="s">
        <v>99</v>
      </c>
      <c r="C41" s="157">
        <f t="shared" ref="C41:F42" si="6">C17-C36</f>
        <v>114225</v>
      </c>
      <c r="D41" s="100">
        <f t="shared" si="6"/>
        <v>83189</v>
      </c>
      <c r="E41" s="100">
        <f t="shared" si="6"/>
        <v>1678</v>
      </c>
      <c r="F41" s="100">
        <f t="shared" si="6"/>
        <v>-216059</v>
      </c>
      <c r="G41" s="12"/>
    </row>
    <row r="42" spans="1:7" s="42" customFormat="1" ht="18.75" thickBot="1" x14ac:dyDescent="0.3">
      <c r="A42" s="44"/>
      <c r="B42" s="89" t="s">
        <v>100</v>
      </c>
      <c r="C42" s="101">
        <f t="shared" si="6"/>
        <v>0</v>
      </c>
      <c r="D42" s="101">
        <f t="shared" si="6"/>
        <v>0</v>
      </c>
      <c r="E42" s="101">
        <f t="shared" si="6"/>
        <v>0</v>
      </c>
      <c r="F42" s="101">
        <f t="shared" si="6"/>
        <v>0</v>
      </c>
      <c r="G42" s="12"/>
    </row>
    <row r="43" spans="1:7" s="42" customFormat="1" ht="18.75" thickBot="1" x14ac:dyDescent="0.3">
      <c r="A43" s="44"/>
      <c r="B43" s="74" t="s">
        <v>96</v>
      </c>
      <c r="C43" s="102">
        <f>SUM(C41:C42)</f>
        <v>114225</v>
      </c>
      <c r="D43" s="102">
        <f t="shared" ref="D43:F43" si="7">SUM(D41:D42)</f>
        <v>83189</v>
      </c>
      <c r="E43" s="102">
        <f t="shared" si="7"/>
        <v>1678</v>
      </c>
      <c r="F43" s="102">
        <f t="shared" si="7"/>
        <v>-216059</v>
      </c>
      <c r="G43" s="12"/>
    </row>
    <row r="44" spans="1:7" s="42" customFormat="1" ht="18" x14ac:dyDescent="0.25">
      <c r="A44" s="44"/>
      <c r="B44" s="90" t="s">
        <v>135</v>
      </c>
      <c r="C44" s="103">
        <f>Income!C7</f>
        <v>354439</v>
      </c>
      <c r="D44" s="103">
        <f>Income!D7</f>
        <v>322652</v>
      </c>
      <c r="E44" s="103">
        <f>Income!E7</f>
        <v>405841</v>
      </c>
      <c r="F44" s="103">
        <f>Income!F7</f>
        <v>407519</v>
      </c>
      <c r="G44" s="12"/>
    </row>
    <row r="45" spans="1:7" s="42" customFormat="1" ht="18.75" thickBot="1" x14ac:dyDescent="0.3">
      <c r="A45" s="44"/>
      <c r="B45" s="89" t="s">
        <v>136</v>
      </c>
      <c r="C45" s="101">
        <f>Income!C8</f>
        <v>0</v>
      </c>
      <c r="D45" s="101">
        <f>Income!D8</f>
        <v>0</v>
      </c>
      <c r="E45" s="101">
        <f>Income!E8</f>
        <v>0</v>
      </c>
      <c r="F45" s="101">
        <f>Income!F8</f>
        <v>0</v>
      </c>
      <c r="G45" s="12"/>
    </row>
    <row r="46" spans="1:7" s="42" customFormat="1" ht="18.75" thickBot="1" x14ac:dyDescent="0.3">
      <c r="A46" s="44"/>
      <c r="B46" s="74" t="s">
        <v>97</v>
      </c>
      <c r="C46" s="104">
        <f>SUM(C44:C45)</f>
        <v>354439</v>
      </c>
      <c r="D46" s="104">
        <f t="shared" ref="D46:F46" si="8">SUM(D44:D45)</f>
        <v>322652</v>
      </c>
      <c r="E46" s="104">
        <f t="shared" si="8"/>
        <v>405841</v>
      </c>
      <c r="F46" s="104">
        <f t="shared" si="8"/>
        <v>407519</v>
      </c>
      <c r="G46" s="12"/>
    </row>
    <row r="47" spans="1:7" s="42" customFormat="1" ht="18" x14ac:dyDescent="0.25">
      <c r="A47" s="44"/>
      <c r="B47" s="90" t="s">
        <v>133</v>
      </c>
      <c r="C47" s="105">
        <f>C44+C41</f>
        <v>468664</v>
      </c>
      <c r="D47" s="105">
        <f t="shared" ref="D47:F47" si="9">D44+D41</f>
        <v>405841</v>
      </c>
      <c r="E47" s="105">
        <f t="shared" si="9"/>
        <v>407519</v>
      </c>
      <c r="F47" s="105">
        <f t="shared" si="9"/>
        <v>191460</v>
      </c>
      <c r="G47" s="12"/>
    </row>
    <row r="48" spans="1:7" s="42" customFormat="1" ht="18.75" thickBot="1" x14ac:dyDescent="0.3">
      <c r="A48" s="44"/>
      <c r="B48" s="89" t="s">
        <v>134</v>
      </c>
      <c r="C48" s="101">
        <f>C45+C42</f>
        <v>0</v>
      </c>
      <c r="D48" s="101">
        <f t="shared" ref="D48:F48" si="10">D45+D42</f>
        <v>0</v>
      </c>
      <c r="E48" s="101">
        <f t="shared" si="10"/>
        <v>0</v>
      </c>
      <c r="F48" s="101">
        <f t="shared" si="10"/>
        <v>0</v>
      </c>
      <c r="G48" s="12"/>
    </row>
    <row r="49" spans="1:7" s="42" customFormat="1" ht="18.75" thickBot="1" x14ac:dyDescent="0.3">
      <c r="A49" s="44"/>
      <c r="B49" s="74" t="s">
        <v>98</v>
      </c>
      <c r="C49" s="102">
        <f>SUM(C47:C48)</f>
        <v>468664</v>
      </c>
      <c r="D49" s="102">
        <f t="shared" ref="D49:F49" si="11">SUM(D47:D48)</f>
        <v>405841</v>
      </c>
      <c r="E49" s="102">
        <f t="shared" si="11"/>
        <v>407519</v>
      </c>
      <c r="F49" s="102">
        <f t="shared" si="11"/>
        <v>191460</v>
      </c>
      <c r="G49" s="12"/>
    </row>
    <row r="50" spans="1:7" s="42" customFormat="1" ht="18" x14ac:dyDescent="0.25">
      <c r="A50" s="44"/>
      <c r="B50" s="82"/>
      <c r="C50" s="83"/>
      <c r="D50" s="83"/>
      <c r="E50" s="83"/>
      <c r="F50" s="83"/>
      <c r="G50" s="12"/>
    </row>
  </sheetData>
  <mergeCells count="8">
    <mergeCell ref="B2:F2"/>
    <mergeCell ref="B3:F3"/>
    <mergeCell ref="B39:F39"/>
    <mergeCell ref="B20:F20"/>
    <mergeCell ref="B6:F6"/>
    <mergeCell ref="B9:F9"/>
    <mergeCell ref="B21:F21"/>
    <mergeCell ref="B8:F8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opLeftCell="A4" workbookViewId="0">
      <selection activeCell="F24" sqref="F24"/>
    </sheetView>
  </sheetViews>
  <sheetFormatPr defaultRowHeight="15" x14ac:dyDescent="0.25"/>
  <cols>
    <col min="1" max="1" width="1.77734375" style="13" customWidth="1"/>
    <col min="2" max="2" width="37.77734375" style="13" customWidth="1"/>
    <col min="3" max="6" width="13.33203125" style="13" customWidth="1"/>
    <col min="7" max="7" width="6.77734375" style="13" customWidth="1"/>
    <col min="8" max="8" width="1.77734375" style="13" customWidth="1"/>
    <col min="9" max="16384" width="8.88671875" style="13"/>
  </cols>
  <sheetData>
    <row r="1" spans="1:8" s="2" customFormat="1" ht="15.75" thickBot="1" x14ac:dyDescent="0.25">
      <c r="A1" s="1"/>
      <c r="B1" s="7"/>
      <c r="C1" s="7"/>
      <c r="D1" s="7"/>
      <c r="E1" s="7"/>
      <c r="F1" s="8"/>
      <c r="G1" s="9"/>
      <c r="H1" s="10"/>
    </row>
    <row r="2" spans="1:8" s="2" customFormat="1" ht="20.25" customHeight="1" thickBot="1" x14ac:dyDescent="0.25">
      <c r="A2" s="1"/>
      <c r="B2" s="189" t="s">
        <v>0</v>
      </c>
      <c r="C2" s="190"/>
      <c r="D2" s="190"/>
      <c r="E2" s="190"/>
      <c r="F2" s="190"/>
      <c r="G2" s="200"/>
      <c r="H2" s="11"/>
    </row>
    <row r="3" spans="1:8" s="2" customFormat="1" ht="20.25" customHeight="1" thickBot="1" x14ac:dyDescent="0.25">
      <c r="A3" s="1"/>
      <c r="B3" s="189" t="s">
        <v>152</v>
      </c>
      <c r="C3" s="190"/>
      <c r="D3" s="190"/>
      <c r="E3" s="190"/>
      <c r="F3" s="190"/>
      <c r="G3" s="200"/>
      <c r="H3" s="11"/>
    </row>
    <row r="4" spans="1:8" ht="15.75" thickBot="1" x14ac:dyDescent="0.3">
      <c r="A4" s="12"/>
      <c r="B4" s="12"/>
      <c r="C4" s="12"/>
      <c r="D4" s="12"/>
      <c r="E4" s="12"/>
      <c r="F4" s="12"/>
      <c r="G4" s="12"/>
      <c r="H4" s="12"/>
    </row>
    <row r="5" spans="1:8" ht="36.75" thickBot="1" x14ac:dyDescent="0.3">
      <c r="A5" s="12"/>
      <c r="B5" s="14" t="s">
        <v>1</v>
      </c>
      <c r="C5" s="15" t="s">
        <v>137</v>
      </c>
      <c r="D5" s="130" t="s">
        <v>138</v>
      </c>
      <c r="E5" s="136" t="s">
        <v>89</v>
      </c>
      <c r="F5" s="136" t="s">
        <v>139</v>
      </c>
      <c r="G5" s="14" t="s">
        <v>2</v>
      </c>
      <c r="H5" s="12"/>
    </row>
    <row r="6" spans="1:8" ht="15.75" thickBot="1" x14ac:dyDescent="0.3">
      <c r="A6" s="12"/>
      <c r="B6" s="198" t="s">
        <v>104</v>
      </c>
      <c r="C6" s="197"/>
      <c r="D6" s="197"/>
      <c r="E6" s="197"/>
      <c r="F6" s="197"/>
      <c r="G6" s="16"/>
      <c r="H6" s="12"/>
    </row>
    <row r="7" spans="1:8" x14ac:dyDescent="0.25">
      <c r="A7" s="12"/>
      <c r="B7" s="60" t="s">
        <v>110</v>
      </c>
      <c r="C7" s="17">
        <v>354439</v>
      </c>
      <c r="D7" s="129">
        <v>322652</v>
      </c>
      <c r="E7" s="59">
        <f>Summary!D47</f>
        <v>405841</v>
      </c>
      <c r="F7" s="59">
        <f>Summary!E47</f>
        <v>407519</v>
      </c>
      <c r="G7" s="58"/>
      <c r="H7" s="12"/>
    </row>
    <row r="8" spans="1:8" x14ac:dyDescent="0.25">
      <c r="A8" s="12"/>
      <c r="B8" s="67" t="s">
        <v>90</v>
      </c>
      <c r="C8" s="73">
        <v>0</v>
      </c>
      <c r="D8" s="68">
        <v>0</v>
      </c>
      <c r="E8" s="69">
        <v>0</v>
      </c>
      <c r="F8" s="69">
        <v>0</v>
      </c>
      <c r="G8" s="58"/>
      <c r="H8" s="12"/>
    </row>
    <row r="9" spans="1:8" ht="15.75" thickBot="1" x14ac:dyDescent="0.3">
      <c r="A9" s="12"/>
      <c r="B9" s="53" t="s">
        <v>3</v>
      </c>
      <c r="C9" s="57">
        <f t="shared" ref="C9:F9" si="0">SUM(C7:C8)</f>
        <v>354439</v>
      </c>
      <c r="D9" s="57">
        <f t="shared" si="0"/>
        <v>322652</v>
      </c>
      <c r="E9" s="57">
        <f t="shared" si="0"/>
        <v>405841</v>
      </c>
      <c r="F9" s="57">
        <f t="shared" si="0"/>
        <v>407519</v>
      </c>
      <c r="G9" s="18"/>
      <c r="H9" s="12"/>
    </row>
    <row r="10" spans="1:8" ht="15.75" thickBot="1" x14ac:dyDescent="0.3">
      <c r="A10" s="12"/>
      <c r="B10" s="195" t="s">
        <v>4</v>
      </c>
      <c r="C10" s="196"/>
      <c r="D10" s="196"/>
      <c r="E10" s="196"/>
      <c r="F10" s="196"/>
      <c r="G10" s="18"/>
      <c r="H10" s="12"/>
    </row>
    <row r="11" spans="1:8" x14ac:dyDescent="0.25">
      <c r="A11" s="12"/>
      <c r="B11" s="54" t="s">
        <v>5</v>
      </c>
      <c r="C11" s="127">
        <v>6571782</v>
      </c>
      <c r="D11" s="109">
        <v>6571782</v>
      </c>
      <c r="E11" s="107">
        <v>7074858</v>
      </c>
      <c r="F11" s="107">
        <v>7377494</v>
      </c>
      <c r="G11" s="39"/>
      <c r="H11" s="12"/>
    </row>
    <row r="12" spans="1:8" x14ac:dyDescent="0.25">
      <c r="A12" s="12"/>
      <c r="B12" s="167"/>
      <c r="C12" s="168"/>
      <c r="D12" s="170"/>
      <c r="E12" s="169"/>
      <c r="F12" s="169"/>
      <c r="G12" s="39"/>
      <c r="H12" s="12"/>
    </row>
    <row r="13" spans="1:8" ht="15.75" thickBot="1" x14ac:dyDescent="0.3">
      <c r="A13" s="12"/>
      <c r="B13" s="179"/>
      <c r="C13" s="128"/>
      <c r="D13" s="112"/>
      <c r="E13" s="180"/>
      <c r="F13" s="180"/>
      <c r="G13" s="39"/>
      <c r="H13" s="12"/>
    </row>
    <row r="14" spans="1:8" ht="15.75" thickBot="1" x14ac:dyDescent="0.3">
      <c r="A14" s="12"/>
      <c r="B14" s="121" t="s">
        <v>3</v>
      </c>
      <c r="C14" s="52">
        <f t="shared" ref="C14:F14" si="1">SUM(C11:C13)</f>
        <v>6571782</v>
      </c>
      <c r="D14" s="52">
        <f t="shared" si="1"/>
        <v>6571782</v>
      </c>
      <c r="E14" s="52">
        <f t="shared" si="1"/>
        <v>7074858</v>
      </c>
      <c r="F14" s="52">
        <f t="shared" si="1"/>
        <v>7377494</v>
      </c>
      <c r="G14" s="18"/>
      <c r="H14" s="12"/>
    </row>
    <row r="15" spans="1:8" ht="15.75" thickBot="1" x14ac:dyDescent="0.3">
      <c r="A15" s="12"/>
      <c r="B15" s="195" t="s">
        <v>7</v>
      </c>
      <c r="C15" s="197"/>
      <c r="D15" s="197"/>
      <c r="E15" s="197"/>
      <c r="F15" s="197"/>
      <c r="G15" s="18"/>
      <c r="H15" s="12"/>
    </row>
    <row r="16" spans="1:8" x14ac:dyDescent="0.25">
      <c r="A16" s="12"/>
      <c r="B16" s="38" t="s">
        <v>11</v>
      </c>
      <c r="C16" s="21">
        <v>1916075</v>
      </c>
      <c r="D16" s="109">
        <v>1916075</v>
      </c>
      <c r="E16" s="107">
        <v>1729537</v>
      </c>
      <c r="F16" s="107">
        <v>1559635</v>
      </c>
      <c r="G16" s="39"/>
      <c r="H16" s="12"/>
    </row>
    <row r="17" spans="1:8" x14ac:dyDescent="0.25">
      <c r="A17" s="12"/>
      <c r="B17" s="38" t="s">
        <v>12</v>
      </c>
      <c r="C17" s="126">
        <v>34000</v>
      </c>
      <c r="D17" s="110">
        <v>42240</v>
      </c>
      <c r="E17" s="144">
        <v>42240</v>
      </c>
      <c r="F17" s="144">
        <v>42240</v>
      </c>
      <c r="G17" s="39"/>
      <c r="H17" s="12"/>
    </row>
    <row r="18" spans="1:8" x14ac:dyDescent="0.25">
      <c r="A18" s="12"/>
      <c r="B18" s="38" t="s">
        <v>123</v>
      </c>
      <c r="C18" s="126">
        <v>25810</v>
      </c>
      <c r="D18" s="110">
        <v>0</v>
      </c>
      <c r="E18" s="28">
        <v>0</v>
      </c>
      <c r="F18" s="28"/>
      <c r="G18" s="39"/>
      <c r="H18" s="12"/>
    </row>
    <row r="19" spans="1:8" x14ac:dyDescent="0.25">
      <c r="A19" s="12"/>
      <c r="B19" s="38" t="s">
        <v>124</v>
      </c>
      <c r="C19" s="126">
        <v>72935</v>
      </c>
      <c r="D19" s="110">
        <v>72935</v>
      </c>
      <c r="E19" s="28">
        <v>66521</v>
      </c>
      <c r="F19" s="28">
        <v>66521</v>
      </c>
      <c r="G19" s="39"/>
      <c r="H19" s="12"/>
    </row>
    <row r="20" spans="1:8" x14ac:dyDescent="0.25">
      <c r="A20" s="12"/>
      <c r="B20" s="38" t="s">
        <v>6</v>
      </c>
      <c r="C20" s="126">
        <v>179270</v>
      </c>
      <c r="D20" s="110">
        <v>179270</v>
      </c>
      <c r="E20" s="144">
        <v>198720</v>
      </c>
      <c r="F20" s="144">
        <v>198720</v>
      </c>
      <c r="G20" s="39"/>
      <c r="H20" s="12"/>
    </row>
    <row r="21" spans="1:8" x14ac:dyDescent="0.25">
      <c r="A21" s="12"/>
      <c r="B21" s="135" t="s">
        <v>125</v>
      </c>
      <c r="C21" s="126">
        <v>27550</v>
      </c>
      <c r="D21" s="110">
        <v>52440</v>
      </c>
      <c r="E21" s="28">
        <v>52440</v>
      </c>
      <c r="F21" s="28">
        <v>0</v>
      </c>
      <c r="G21" s="39"/>
      <c r="H21" s="12"/>
    </row>
    <row r="22" spans="1:8" x14ac:dyDescent="0.25">
      <c r="A22" s="12"/>
      <c r="B22" s="143" t="s">
        <v>107</v>
      </c>
      <c r="C22" s="126">
        <v>0</v>
      </c>
      <c r="D22" s="110">
        <v>0</v>
      </c>
      <c r="E22" s="28">
        <v>0</v>
      </c>
      <c r="F22" s="28">
        <v>0</v>
      </c>
      <c r="G22" s="39"/>
      <c r="H22" s="12"/>
    </row>
    <row r="23" spans="1:8" x14ac:dyDescent="0.25">
      <c r="A23" s="12"/>
      <c r="B23" s="38" t="s">
        <v>126</v>
      </c>
      <c r="C23" s="126">
        <v>15700</v>
      </c>
      <c r="D23" s="110">
        <v>31590</v>
      </c>
      <c r="E23" s="28">
        <v>13837</v>
      </c>
      <c r="F23" s="28">
        <v>0</v>
      </c>
      <c r="G23" s="39"/>
      <c r="H23" s="12"/>
    </row>
    <row r="24" spans="1:8" x14ac:dyDescent="0.25">
      <c r="A24" s="12"/>
      <c r="B24" s="38" t="s">
        <v>127</v>
      </c>
      <c r="C24" s="126">
        <v>4409</v>
      </c>
      <c r="D24" s="110">
        <v>4409</v>
      </c>
      <c r="E24" s="28">
        <v>3552</v>
      </c>
      <c r="F24" s="28">
        <v>0</v>
      </c>
      <c r="G24" s="39"/>
      <c r="H24" s="12"/>
    </row>
    <row r="25" spans="1:8" x14ac:dyDescent="0.25">
      <c r="A25" s="12"/>
      <c r="B25" s="38" t="s">
        <v>141</v>
      </c>
      <c r="C25" s="126">
        <v>214313</v>
      </c>
      <c r="D25" s="110">
        <v>216174</v>
      </c>
      <c r="E25" s="28">
        <v>0</v>
      </c>
      <c r="F25" s="28">
        <v>0</v>
      </c>
      <c r="G25" s="39"/>
      <c r="H25" s="12"/>
    </row>
    <row r="26" spans="1:8" x14ac:dyDescent="0.25">
      <c r="A26" s="12"/>
      <c r="B26" s="38" t="s">
        <v>144</v>
      </c>
      <c r="C26" s="172">
        <v>0</v>
      </c>
      <c r="D26" s="115">
        <v>3814</v>
      </c>
      <c r="E26" s="116">
        <v>3814</v>
      </c>
      <c r="F26" s="116">
        <v>3814</v>
      </c>
      <c r="G26" s="39"/>
      <c r="H26" s="12"/>
    </row>
    <row r="27" spans="1:8" ht="15.75" thickBot="1" x14ac:dyDescent="0.3">
      <c r="A27" s="12"/>
      <c r="B27" s="38" t="s">
        <v>150</v>
      </c>
      <c r="C27" s="26">
        <v>0</v>
      </c>
      <c r="D27" s="112">
        <v>100628</v>
      </c>
      <c r="E27" s="40">
        <v>253520</v>
      </c>
      <c r="F27" s="40">
        <v>253520</v>
      </c>
      <c r="G27" s="39"/>
      <c r="H27" s="12"/>
    </row>
    <row r="28" spans="1:8" ht="15.75" thickBot="1" x14ac:dyDescent="0.3">
      <c r="A28" s="12"/>
      <c r="B28" s="19" t="s">
        <v>3</v>
      </c>
      <c r="C28" s="52">
        <f>SUM(C16:C27)</f>
        <v>2490062</v>
      </c>
      <c r="D28" s="52">
        <f>SUM(D16:D27)</f>
        <v>2619575</v>
      </c>
      <c r="E28" s="52">
        <f>SUM(E16:E27)</f>
        <v>2364181</v>
      </c>
      <c r="F28" s="52">
        <f>SUM(F16:F27)</f>
        <v>2124450</v>
      </c>
      <c r="G28" s="18"/>
      <c r="H28" s="12"/>
    </row>
    <row r="29" spans="1:8" ht="15.75" thickBot="1" x14ac:dyDescent="0.3">
      <c r="A29" s="12"/>
      <c r="B29" s="195" t="s">
        <v>8</v>
      </c>
      <c r="C29" s="196"/>
      <c r="D29" s="196"/>
      <c r="E29" s="196"/>
      <c r="F29" s="196"/>
      <c r="G29" s="18"/>
      <c r="H29" s="12"/>
    </row>
    <row r="30" spans="1:8" x14ac:dyDescent="0.25">
      <c r="A30" s="12"/>
      <c r="B30" s="20" t="s">
        <v>13</v>
      </c>
      <c r="C30" s="21">
        <v>101200</v>
      </c>
      <c r="D30" s="106">
        <v>147100</v>
      </c>
      <c r="E30" s="22">
        <v>180472</v>
      </c>
      <c r="F30" s="22">
        <v>180472</v>
      </c>
      <c r="G30" s="18"/>
      <c r="H30" s="12"/>
    </row>
    <row r="31" spans="1:8" x14ac:dyDescent="0.25">
      <c r="A31" s="12"/>
      <c r="B31" s="20" t="s">
        <v>87</v>
      </c>
      <c r="C31" s="24"/>
      <c r="D31" s="106"/>
      <c r="E31" s="22"/>
      <c r="F31" s="22"/>
      <c r="G31" s="18"/>
      <c r="H31" s="12"/>
    </row>
    <row r="32" spans="1:8" x14ac:dyDescent="0.25">
      <c r="A32" s="12"/>
      <c r="B32" s="20" t="s">
        <v>114</v>
      </c>
      <c r="C32" s="24"/>
      <c r="D32" s="106">
        <v>42806</v>
      </c>
      <c r="E32" s="22">
        <v>12920</v>
      </c>
      <c r="F32" s="22">
        <v>10000</v>
      </c>
      <c r="G32" s="18"/>
      <c r="H32" s="12"/>
    </row>
    <row r="33" spans="1:8" ht="15.75" thickBot="1" x14ac:dyDescent="0.3">
      <c r="A33" s="12"/>
      <c r="B33" s="20"/>
      <c r="C33" s="30"/>
      <c r="D33" s="106"/>
      <c r="E33" s="23"/>
      <c r="F33" s="23"/>
      <c r="G33" s="18"/>
      <c r="H33" s="12"/>
    </row>
    <row r="34" spans="1:8" ht="15.75" thickBot="1" x14ac:dyDescent="0.3">
      <c r="A34" s="12"/>
      <c r="B34" s="19" t="s">
        <v>3</v>
      </c>
      <c r="C34" s="29">
        <f>SUM(C30:C33)</f>
        <v>101200</v>
      </c>
      <c r="D34" s="114">
        <f t="shared" ref="D34:F34" si="2">SUM(D30:D33)</f>
        <v>189906</v>
      </c>
      <c r="E34" s="29">
        <f t="shared" si="2"/>
        <v>193392</v>
      </c>
      <c r="F34" s="29">
        <f t="shared" si="2"/>
        <v>190472</v>
      </c>
      <c r="G34" s="18"/>
      <c r="H34" s="12"/>
    </row>
    <row r="35" spans="1:8" ht="15.75" thickBot="1" x14ac:dyDescent="0.3">
      <c r="A35" s="12"/>
      <c r="B35" s="198" t="s">
        <v>9</v>
      </c>
      <c r="C35" s="197"/>
      <c r="D35" s="197"/>
      <c r="E35" s="197"/>
      <c r="F35" s="197"/>
      <c r="G35" s="18"/>
      <c r="H35" s="12"/>
    </row>
    <row r="36" spans="1:8" x14ac:dyDescent="0.25">
      <c r="A36" s="12"/>
      <c r="B36" s="54" t="s">
        <v>14</v>
      </c>
      <c r="C36" s="21">
        <v>23800</v>
      </c>
      <c r="D36" s="109">
        <v>23800</v>
      </c>
      <c r="E36" s="41">
        <v>23800</v>
      </c>
      <c r="F36" s="41">
        <v>23800</v>
      </c>
      <c r="G36" s="39"/>
      <c r="H36" s="12"/>
    </row>
    <row r="37" spans="1:8" ht="15.75" thickBot="1" x14ac:dyDescent="0.3">
      <c r="A37" s="12"/>
      <c r="B37" s="117" t="s">
        <v>155</v>
      </c>
      <c r="C37" s="26"/>
      <c r="D37" s="115"/>
      <c r="E37" s="116">
        <v>15000</v>
      </c>
      <c r="F37" s="116">
        <v>0</v>
      </c>
      <c r="G37" s="39"/>
      <c r="H37" s="12"/>
    </row>
    <row r="38" spans="1:8" ht="15.75" thickBot="1" x14ac:dyDescent="0.3">
      <c r="A38" s="12"/>
      <c r="B38" s="53" t="s">
        <v>3</v>
      </c>
      <c r="C38" s="52">
        <f t="shared" ref="C38:D38" si="3">SUM(C36:C37)</f>
        <v>23800</v>
      </c>
      <c r="D38" s="124">
        <f t="shared" si="3"/>
        <v>23800</v>
      </c>
      <c r="E38" s="125">
        <f>SUM(E36:E37)</f>
        <v>38800</v>
      </c>
      <c r="F38" s="125">
        <f t="shared" ref="F38" si="4">SUM(F36:F37)</f>
        <v>23800</v>
      </c>
      <c r="G38" s="39"/>
      <c r="H38" s="12"/>
    </row>
    <row r="39" spans="1:8" ht="15.75" thickBot="1" x14ac:dyDescent="0.3">
      <c r="A39" s="12"/>
      <c r="B39" s="195" t="s">
        <v>10</v>
      </c>
      <c r="C39" s="196"/>
      <c r="D39" s="199"/>
      <c r="E39" s="199"/>
      <c r="F39" s="199"/>
      <c r="G39" s="18"/>
      <c r="H39" s="12"/>
    </row>
    <row r="40" spans="1:8" x14ac:dyDescent="0.25">
      <c r="A40" s="12"/>
      <c r="B40" s="145" t="s">
        <v>15</v>
      </c>
      <c r="C40" s="21">
        <v>5250</v>
      </c>
      <c r="D40" s="122">
        <v>5250</v>
      </c>
      <c r="E40" s="41">
        <v>3000</v>
      </c>
      <c r="F40" s="41">
        <v>3000</v>
      </c>
      <c r="G40" s="39"/>
      <c r="H40" s="12"/>
    </row>
    <row r="41" spans="1:8" x14ac:dyDescent="0.25">
      <c r="A41" s="12"/>
      <c r="B41" s="38" t="s">
        <v>16</v>
      </c>
      <c r="C41" s="24">
        <v>50000</v>
      </c>
      <c r="D41" s="113">
        <v>50000</v>
      </c>
      <c r="E41" s="28">
        <v>55000</v>
      </c>
      <c r="F41" s="28">
        <v>55000</v>
      </c>
      <c r="G41" s="39"/>
      <c r="H41" s="12"/>
    </row>
    <row r="42" spans="1:8" x14ac:dyDescent="0.25">
      <c r="A42" s="12"/>
      <c r="B42" s="38" t="s">
        <v>17</v>
      </c>
      <c r="C42" s="24">
        <v>20000</v>
      </c>
      <c r="D42" s="113">
        <v>20000</v>
      </c>
      <c r="E42" s="28">
        <v>20000</v>
      </c>
      <c r="F42" s="28">
        <v>20000</v>
      </c>
      <c r="G42" s="39"/>
      <c r="H42" s="12"/>
    </row>
    <row r="43" spans="1:8" x14ac:dyDescent="0.25">
      <c r="A43" s="12"/>
      <c r="B43" s="38" t="s">
        <v>18</v>
      </c>
      <c r="C43" s="24">
        <v>60000</v>
      </c>
      <c r="D43" s="113">
        <v>60000</v>
      </c>
      <c r="E43" s="28">
        <v>60000</v>
      </c>
      <c r="F43" s="28">
        <v>60000</v>
      </c>
      <c r="G43" s="39"/>
      <c r="H43" s="12"/>
    </row>
    <row r="44" spans="1:8" x14ac:dyDescent="0.25">
      <c r="A44" s="12"/>
      <c r="B44" s="38" t="s">
        <v>140</v>
      </c>
      <c r="C44" s="126">
        <v>10000</v>
      </c>
      <c r="D44" s="123">
        <v>81950</v>
      </c>
      <c r="E44" s="116">
        <v>10000</v>
      </c>
      <c r="F44" s="116">
        <v>10000</v>
      </c>
      <c r="G44" s="39"/>
      <c r="H44" s="12"/>
    </row>
    <row r="45" spans="1:8" x14ac:dyDescent="0.25">
      <c r="A45" s="12"/>
      <c r="B45" s="143"/>
      <c r="C45" s="126"/>
      <c r="D45" s="113"/>
      <c r="E45" s="28"/>
      <c r="F45" s="28"/>
      <c r="G45" s="39"/>
      <c r="H45" s="12"/>
    </row>
    <row r="46" spans="1:8" x14ac:dyDescent="0.25">
      <c r="A46" s="12"/>
      <c r="B46" s="134"/>
      <c r="C46" s="126"/>
      <c r="D46" s="123"/>
      <c r="E46" s="116"/>
      <c r="F46" s="116"/>
      <c r="G46" s="39"/>
      <c r="H46" s="12"/>
    </row>
    <row r="47" spans="1:8" ht="15.75" thickBot="1" x14ac:dyDescent="0.3">
      <c r="A47" s="12"/>
      <c r="B47" s="146"/>
      <c r="C47" s="26"/>
      <c r="D47" s="123"/>
      <c r="E47" s="116"/>
      <c r="F47" s="116"/>
      <c r="G47" s="39"/>
      <c r="H47" s="12"/>
    </row>
    <row r="48" spans="1:8" ht="15.75" thickBot="1" x14ac:dyDescent="0.3">
      <c r="A48" s="12"/>
      <c r="B48" s="53" t="s">
        <v>3</v>
      </c>
      <c r="C48" s="52">
        <f>SUM(C40:C47)</f>
        <v>145250</v>
      </c>
      <c r="D48" s="29">
        <f>SUM(D40:D47)</f>
        <v>217200</v>
      </c>
      <c r="E48" s="29">
        <f>SUM(E40:E47)</f>
        <v>148000</v>
      </c>
      <c r="F48" s="29">
        <f>SUM(F40:F47)</f>
        <v>148000</v>
      </c>
      <c r="G48" s="118"/>
      <c r="H48" s="12"/>
    </row>
    <row r="49" spans="1:8" ht="15.75" thickBot="1" x14ac:dyDescent="0.3">
      <c r="A49" s="12"/>
      <c r="B49" s="195" t="s">
        <v>91</v>
      </c>
      <c r="C49" s="196"/>
      <c r="D49" s="197"/>
      <c r="E49" s="197"/>
      <c r="F49" s="197"/>
      <c r="G49" s="118"/>
      <c r="H49" s="12"/>
    </row>
    <row r="50" spans="1:8" x14ac:dyDescent="0.25">
      <c r="A50" s="12"/>
      <c r="B50" s="85" t="s">
        <v>92</v>
      </c>
      <c r="C50" s="86">
        <v>30117</v>
      </c>
      <c r="D50" s="138">
        <v>86686</v>
      </c>
      <c r="E50" s="139">
        <v>32145</v>
      </c>
      <c r="F50" s="139">
        <v>32145</v>
      </c>
      <c r="G50" s="39"/>
      <c r="H50" s="12"/>
    </row>
    <row r="51" spans="1:8" x14ac:dyDescent="0.25">
      <c r="A51" s="12"/>
      <c r="B51" s="85" t="s">
        <v>128</v>
      </c>
      <c r="C51" s="87"/>
      <c r="D51" s="140"/>
      <c r="E51" s="69"/>
      <c r="F51" s="69"/>
      <c r="G51" s="39"/>
      <c r="H51" s="12"/>
    </row>
    <row r="52" spans="1:8" x14ac:dyDescent="0.25">
      <c r="A52" s="12"/>
      <c r="B52" s="85" t="s">
        <v>129</v>
      </c>
      <c r="C52" s="73"/>
      <c r="D52" s="140"/>
      <c r="E52" s="69"/>
      <c r="F52" s="69"/>
      <c r="G52" s="39"/>
      <c r="H52" s="12"/>
    </row>
    <row r="53" spans="1:8" ht="15.75" thickBot="1" x14ac:dyDescent="0.3">
      <c r="A53" s="12"/>
      <c r="B53" s="85" t="s">
        <v>111</v>
      </c>
      <c r="C53" s="153"/>
      <c r="D53" s="141"/>
      <c r="E53" s="142"/>
      <c r="F53" s="142"/>
      <c r="G53" s="39"/>
      <c r="H53" s="12"/>
    </row>
    <row r="54" spans="1:8" ht="15.75" thickBot="1" x14ac:dyDescent="0.3">
      <c r="A54" s="12"/>
      <c r="B54" s="19" t="s">
        <v>3</v>
      </c>
      <c r="C54" s="78">
        <f t="shared" ref="C54:F54" si="5">SUM(C50:C53)</f>
        <v>30117</v>
      </c>
      <c r="D54" s="78">
        <f t="shared" si="5"/>
        <v>86686</v>
      </c>
      <c r="E54" s="78">
        <f t="shared" si="5"/>
        <v>32145</v>
      </c>
      <c r="F54" s="78">
        <f t="shared" si="5"/>
        <v>32145</v>
      </c>
      <c r="G54" s="31"/>
      <c r="H54" s="12"/>
    </row>
    <row r="55" spans="1:8" ht="15.75" thickBot="1" x14ac:dyDescent="0.3">
      <c r="A55" s="12"/>
      <c r="B55" s="12"/>
      <c r="C55" s="12"/>
      <c r="D55" s="12"/>
      <c r="E55" s="12"/>
      <c r="F55" s="12"/>
      <c r="G55" s="12"/>
      <c r="H55" s="12"/>
    </row>
    <row r="56" spans="1:8" ht="18.75" thickBot="1" x14ac:dyDescent="0.3">
      <c r="A56" s="12"/>
      <c r="B56" s="33" t="s">
        <v>103</v>
      </c>
      <c r="C56" s="32">
        <f>C14+C28+C34+C38+C48+C54</f>
        <v>9362211</v>
      </c>
      <c r="D56" s="32">
        <f>D14+D28+D34+D38+D48+D54</f>
        <v>9708949</v>
      </c>
      <c r="E56" s="32">
        <f>E14+E28+E34+E38+E48+E54</f>
        <v>9851376</v>
      </c>
      <c r="F56" s="32">
        <f>F14+F28+F34+F38+F48+F54</f>
        <v>9896361</v>
      </c>
      <c r="G56" s="12"/>
      <c r="H56" s="12"/>
    </row>
    <row r="57" spans="1:8" x14ac:dyDescent="0.25">
      <c r="A57" s="12"/>
      <c r="B57" s="12"/>
      <c r="C57" s="12"/>
      <c r="D57" s="12"/>
      <c r="E57" s="12"/>
      <c r="F57" s="12"/>
      <c r="G57" s="12"/>
      <c r="H57" s="12"/>
    </row>
  </sheetData>
  <mergeCells count="9">
    <mergeCell ref="B49:F49"/>
    <mergeCell ref="B35:F35"/>
    <mergeCell ref="B39:F39"/>
    <mergeCell ref="B2:G2"/>
    <mergeCell ref="B3:G3"/>
    <mergeCell ref="B6:F6"/>
    <mergeCell ref="B10:F10"/>
    <mergeCell ref="B15:F15"/>
    <mergeCell ref="B29:F29"/>
  </mergeCells>
  <pageMargins left="0.25" right="0.25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workbookViewId="0">
      <selection activeCell="D33" sqref="D33"/>
    </sheetView>
  </sheetViews>
  <sheetFormatPr defaultRowHeight="15" x14ac:dyDescent="0.25"/>
  <cols>
    <col min="1" max="1" width="1.77734375" style="13" customWidth="1"/>
    <col min="2" max="2" width="37.33203125" style="13" customWidth="1"/>
    <col min="3" max="6" width="13.33203125" style="13" customWidth="1"/>
    <col min="7" max="7" width="6.77734375" style="13" customWidth="1"/>
    <col min="8" max="8" width="1.77734375" style="13" customWidth="1"/>
    <col min="9" max="16384" width="8.88671875" style="13"/>
  </cols>
  <sheetData>
    <row r="1" spans="1:8" s="2" customFormat="1" ht="15.75" thickBot="1" x14ac:dyDescent="0.25">
      <c r="A1" s="1"/>
      <c r="B1" s="7"/>
      <c r="C1" s="7"/>
      <c r="D1" s="7"/>
      <c r="E1" s="7"/>
      <c r="F1" s="8"/>
      <c r="G1" s="9"/>
      <c r="H1" s="10"/>
    </row>
    <row r="2" spans="1:8" s="2" customFormat="1" ht="20.25" customHeight="1" thickBot="1" x14ac:dyDescent="0.25">
      <c r="A2" s="1"/>
      <c r="B2" s="189" t="s">
        <v>0</v>
      </c>
      <c r="C2" s="190"/>
      <c r="D2" s="190"/>
      <c r="E2" s="190"/>
      <c r="F2" s="190"/>
      <c r="G2" s="200"/>
      <c r="H2" s="11"/>
    </row>
    <row r="3" spans="1:8" s="2" customFormat="1" ht="20.25" customHeight="1" thickBot="1" x14ac:dyDescent="0.25">
      <c r="A3" s="1"/>
      <c r="B3" s="189" t="s">
        <v>151</v>
      </c>
      <c r="C3" s="190"/>
      <c r="D3" s="190"/>
      <c r="E3" s="190"/>
      <c r="F3" s="190"/>
      <c r="G3" s="200"/>
      <c r="H3" s="11"/>
    </row>
    <row r="4" spans="1:8" ht="15.75" thickBot="1" x14ac:dyDescent="0.3">
      <c r="A4" s="12"/>
      <c r="B4" s="12"/>
      <c r="C4" s="12"/>
      <c r="D4" s="12"/>
      <c r="E4" s="12"/>
      <c r="F4" s="12"/>
      <c r="G4" s="12"/>
      <c r="H4" s="12"/>
    </row>
    <row r="5" spans="1:8" ht="36.75" thickBot="1" x14ac:dyDescent="0.3">
      <c r="A5" s="12"/>
      <c r="B5" s="14" t="s">
        <v>19</v>
      </c>
      <c r="C5" s="15" t="s">
        <v>137</v>
      </c>
      <c r="D5" s="130" t="s">
        <v>138</v>
      </c>
      <c r="E5" s="136" t="s">
        <v>89</v>
      </c>
      <c r="F5" s="136" t="s">
        <v>139</v>
      </c>
      <c r="G5" s="14" t="s">
        <v>2</v>
      </c>
      <c r="H5" s="12"/>
    </row>
    <row r="6" spans="1:8" ht="16.5" customHeight="1" thickBot="1" x14ac:dyDescent="0.3">
      <c r="A6" s="12"/>
      <c r="B6" s="204" t="s">
        <v>20</v>
      </c>
      <c r="C6" s="205"/>
      <c r="D6" s="205"/>
      <c r="E6" s="205"/>
      <c r="F6" s="205"/>
      <c r="G6" s="18"/>
      <c r="H6" s="12"/>
    </row>
    <row r="7" spans="1:8" x14ac:dyDescent="0.25">
      <c r="A7" s="12"/>
      <c r="B7" s="38" t="s">
        <v>145</v>
      </c>
      <c r="C7" s="21">
        <v>5247665</v>
      </c>
      <c r="D7" s="109">
        <v>5219383</v>
      </c>
      <c r="E7" s="107">
        <v>5805747</v>
      </c>
      <c r="F7" s="186">
        <v>5971236</v>
      </c>
      <c r="G7" s="39"/>
      <c r="H7" s="12"/>
    </row>
    <row r="8" spans="1:8" ht="15.75" thickBot="1" x14ac:dyDescent="0.3">
      <c r="A8" s="12"/>
      <c r="B8" s="163" t="s">
        <v>146</v>
      </c>
      <c r="C8" s="26">
        <v>0</v>
      </c>
      <c r="D8" s="161">
        <v>4000</v>
      </c>
      <c r="E8" s="162">
        <v>5000</v>
      </c>
      <c r="F8" s="187">
        <v>5000</v>
      </c>
      <c r="G8" s="39"/>
      <c r="H8" s="12"/>
    </row>
    <row r="9" spans="1:8" ht="15.75" thickBot="1" x14ac:dyDescent="0.3">
      <c r="A9" s="12"/>
      <c r="B9" s="19" t="s">
        <v>3</v>
      </c>
      <c r="C9" s="52">
        <f t="shared" ref="C9" si="0">SUM(C7:C7)</f>
        <v>5247665</v>
      </c>
      <c r="D9" s="52">
        <f>SUM(D7:D8)</f>
        <v>5223383</v>
      </c>
      <c r="E9" s="52">
        <f t="shared" ref="E9:F9" si="1">SUM(E7:E8)</f>
        <v>5810747</v>
      </c>
      <c r="F9" s="52">
        <f t="shared" si="1"/>
        <v>5976236</v>
      </c>
      <c r="G9" s="18"/>
      <c r="H9" s="12"/>
    </row>
    <row r="10" spans="1:8" ht="16.5" customHeight="1" thickBot="1" x14ac:dyDescent="0.3">
      <c r="A10" s="12"/>
      <c r="B10" s="206" t="s">
        <v>21</v>
      </c>
      <c r="C10" s="207"/>
      <c r="D10" s="207"/>
      <c r="E10" s="207"/>
      <c r="F10" s="207"/>
      <c r="G10" s="18"/>
      <c r="H10" s="12"/>
    </row>
    <row r="11" spans="1:8" x14ac:dyDescent="0.25">
      <c r="A11" s="12"/>
      <c r="B11" s="20" t="s">
        <v>28</v>
      </c>
      <c r="C11" s="21">
        <v>2195231</v>
      </c>
      <c r="D11" s="106">
        <v>2135612</v>
      </c>
      <c r="E11" s="108">
        <v>2208024</v>
      </c>
      <c r="F11" s="108">
        <v>2298991</v>
      </c>
      <c r="G11" s="18"/>
      <c r="H11" s="12"/>
    </row>
    <row r="12" spans="1:8" ht="15.75" thickBot="1" x14ac:dyDescent="0.3">
      <c r="A12" s="12"/>
      <c r="B12" s="164" t="s">
        <v>146</v>
      </c>
      <c r="C12" s="165"/>
      <c r="D12" s="166">
        <v>13900</v>
      </c>
      <c r="E12" s="166">
        <v>8000</v>
      </c>
      <c r="F12" s="166">
        <v>8000</v>
      </c>
      <c r="G12" s="18"/>
      <c r="H12" s="12"/>
    </row>
    <row r="13" spans="1:8" ht="15.75" thickBot="1" x14ac:dyDescent="0.3">
      <c r="A13" s="12"/>
      <c r="B13" s="19" t="s">
        <v>3</v>
      </c>
      <c r="C13" s="29">
        <f>SUM(C11:C12)</f>
        <v>2195231</v>
      </c>
      <c r="D13" s="29">
        <f>SUM(D11:D12)</f>
        <v>2149512</v>
      </c>
      <c r="E13" s="29">
        <f t="shared" ref="E13:F13" si="2">SUM(E11:E12)</f>
        <v>2216024</v>
      </c>
      <c r="F13" s="29">
        <f t="shared" si="2"/>
        <v>2306991</v>
      </c>
      <c r="G13" s="18"/>
      <c r="H13" s="12"/>
    </row>
    <row r="14" spans="1:8" ht="16.5" customHeight="1" thickBot="1" x14ac:dyDescent="0.3">
      <c r="A14" s="12"/>
      <c r="B14" s="208" t="s">
        <v>22</v>
      </c>
      <c r="C14" s="209"/>
      <c r="D14" s="209"/>
      <c r="E14" s="209"/>
      <c r="F14" s="209"/>
      <c r="G14" s="18"/>
      <c r="H14" s="12"/>
    </row>
    <row r="15" spans="1:8" x14ac:dyDescent="0.25">
      <c r="A15" s="12"/>
      <c r="B15" s="20" t="s">
        <v>29</v>
      </c>
      <c r="C15" s="70">
        <v>12000</v>
      </c>
      <c r="D15" s="109">
        <v>12000</v>
      </c>
      <c r="E15" s="41">
        <v>12000</v>
      </c>
      <c r="F15" s="175">
        <v>12000</v>
      </c>
      <c r="G15" s="39"/>
      <c r="H15" s="12"/>
    </row>
    <row r="16" spans="1:8" x14ac:dyDescent="0.25">
      <c r="A16" s="12"/>
      <c r="B16" s="20" t="s">
        <v>30</v>
      </c>
      <c r="C16" s="71">
        <v>7500</v>
      </c>
      <c r="D16" s="110">
        <v>30700</v>
      </c>
      <c r="E16" s="28">
        <v>40000</v>
      </c>
      <c r="F16" s="176">
        <v>15000</v>
      </c>
      <c r="G16" s="39"/>
      <c r="H16" s="12"/>
    </row>
    <row r="17" spans="1:8" x14ac:dyDescent="0.25">
      <c r="A17" s="12"/>
      <c r="B17" s="20" t="s">
        <v>31</v>
      </c>
      <c r="C17" s="71">
        <v>13700</v>
      </c>
      <c r="D17" s="159">
        <v>13700</v>
      </c>
      <c r="E17" s="28">
        <v>12500</v>
      </c>
      <c r="F17" s="176">
        <v>12500</v>
      </c>
      <c r="G17" s="39"/>
      <c r="H17" s="12"/>
    </row>
    <row r="18" spans="1:8" x14ac:dyDescent="0.25">
      <c r="A18" s="12"/>
      <c r="B18" s="20" t="s">
        <v>93</v>
      </c>
      <c r="C18" s="71">
        <v>14000</v>
      </c>
      <c r="D18" s="111">
        <v>14000</v>
      </c>
      <c r="E18" s="23">
        <v>14000</v>
      </c>
      <c r="F18" s="188">
        <v>14000</v>
      </c>
      <c r="G18" s="39"/>
      <c r="H18" s="12"/>
    </row>
    <row r="19" spans="1:8" ht="15.75" thickBot="1" x14ac:dyDescent="0.3">
      <c r="A19" s="12"/>
      <c r="B19" s="25" t="s">
        <v>32</v>
      </c>
      <c r="C19" s="71">
        <v>35000</v>
      </c>
      <c r="D19" s="112">
        <v>50750</v>
      </c>
      <c r="E19" s="40">
        <v>35000</v>
      </c>
      <c r="F19" s="178">
        <v>35000</v>
      </c>
      <c r="G19" s="39"/>
      <c r="H19" s="12"/>
    </row>
    <row r="20" spans="1:8" ht="15.75" thickBot="1" x14ac:dyDescent="0.3">
      <c r="A20" s="12"/>
      <c r="B20" s="19" t="s">
        <v>3</v>
      </c>
      <c r="C20" s="29">
        <f t="shared" ref="C20:F20" si="3">SUM(C15:C19)</f>
        <v>82200</v>
      </c>
      <c r="D20" s="52">
        <f t="shared" si="3"/>
        <v>121150</v>
      </c>
      <c r="E20" s="52">
        <f t="shared" si="3"/>
        <v>113500</v>
      </c>
      <c r="F20" s="52">
        <f t="shared" si="3"/>
        <v>88500</v>
      </c>
      <c r="G20" s="18"/>
      <c r="H20" s="12"/>
    </row>
    <row r="21" spans="1:8" ht="16.5" customHeight="1" thickBot="1" x14ac:dyDescent="0.25">
      <c r="A21" s="12"/>
      <c r="B21" s="210" t="s">
        <v>23</v>
      </c>
      <c r="C21" s="211"/>
      <c r="D21" s="211"/>
      <c r="E21" s="211"/>
      <c r="F21" s="211"/>
      <c r="G21" s="18"/>
      <c r="H21" s="12"/>
    </row>
    <row r="22" spans="1:8" x14ac:dyDescent="0.25">
      <c r="A22" s="12"/>
      <c r="B22" s="20" t="s">
        <v>33</v>
      </c>
      <c r="C22" s="21">
        <v>60000</v>
      </c>
      <c r="D22" s="106">
        <v>95000</v>
      </c>
      <c r="E22" s="23">
        <v>67750</v>
      </c>
      <c r="F22" s="23">
        <v>70000</v>
      </c>
      <c r="G22" s="18"/>
      <c r="H22" s="12"/>
    </row>
    <row r="23" spans="1:8" x14ac:dyDescent="0.25">
      <c r="A23" s="12"/>
      <c r="B23" s="20" t="s">
        <v>34</v>
      </c>
      <c r="C23" s="24">
        <v>7500</v>
      </c>
      <c r="D23" s="106">
        <v>7500</v>
      </c>
      <c r="E23" s="23">
        <v>6000</v>
      </c>
      <c r="F23" s="23">
        <v>6000</v>
      </c>
      <c r="G23" s="18"/>
      <c r="H23" s="12"/>
    </row>
    <row r="24" spans="1:8" x14ac:dyDescent="0.25">
      <c r="A24" s="12"/>
      <c r="B24" s="20" t="s">
        <v>35</v>
      </c>
      <c r="C24" s="24">
        <v>20000</v>
      </c>
      <c r="D24" s="106">
        <v>20000</v>
      </c>
      <c r="E24" s="23">
        <v>0</v>
      </c>
      <c r="F24" s="23">
        <v>30000</v>
      </c>
      <c r="G24" s="18"/>
      <c r="H24" s="12"/>
    </row>
    <row r="25" spans="1:8" x14ac:dyDescent="0.25">
      <c r="A25" s="12"/>
      <c r="B25" s="137" t="s">
        <v>132</v>
      </c>
      <c r="C25" s="154">
        <v>-20000</v>
      </c>
      <c r="D25" s="158">
        <v>-20000</v>
      </c>
      <c r="E25" s="160">
        <v>0</v>
      </c>
      <c r="F25" s="160">
        <v>-30000</v>
      </c>
      <c r="G25" s="18"/>
      <c r="H25" s="12"/>
    </row>
    <row r="26" spans="1:8" x14ac:dyDescent="0.25">
      <c r="A26" s="12"/>
      <c r="B26" s="20" t="s">
        <v>36</v>
      </c>
      <c r="C26" s="24">
        <v>3500</v>
      </c>
      <c r="D26" s="106">
        <v>3500</v>
      </c>
      <c r="E26" s="23">
        <v>3500</v>
      </c>
      <c r="F26" s="23">
        <v>3500</v>
      </c>
      <c r="G26" s="18"/>
      <c r="H26" s="12"/>
    </row>
    <row r="27" spans="1:8" x14ac:dyDescent="0.25">
      <c r="A27" s="12"/>
      <c r="B27" s="25" t="s">
        <v>37</v>
      </c>
      <c r="C27" s="24">
        <v>29000</v>
      </c>
      <c r="D27" s="113">
        <v>30000</v>
      </c>
      <c r="E27" s="28">
        <v>32000</v>
      </c>
      <c r="F27" s="28">
        <v>34000</v>
      </c>
      <c r="G27" s="18"/>
      <c r="H27" s="12"/>
    </row>
    <row r="28" spans="1:8" x14ac:dyDescent="0.25">
      <c r="A28" s="12"/>
      <c r="B28" s="20" t="s">
        <v>38</v>
      </c>
      <c r="C28" s="24">
        <v>9000</v>
      </c>
      <c r="D28" s="106">
        <v>11500</v>
      </c>
      <c r="E28" s="23">
        <v>9000</v>
      </c>
      <c r="F28" s="23">
        <v>9000</v>
      </c>
      <c r="G28" s="18"/>
      <c r="H28" s="12"/>
    </row>
    <row r="29" spans="1:8" ht="15.75" thickBot="1" x14ac:dyDescent="0.3">
      <c r="A29" s="12"/>
      <c r="B29" s="20" t="s">
        <v>143</v>
      </c>
      <c r="C29" s="24">
        <v>0</v>
      </c>
      <c r="D29" s="106">
        <v>43500</v>
      </c>
      <c r="E29" s="23">
        <v>30000</v>
      </c>
      <c r="F29" s="23">
        <v>30000</v>
      </c>
      <c r="G29" s="18"/>
      <c r="H29" s="12"/>
    </row>
    <row r="30" spans="1:8" ht="15.75" thickBot="1" x14ac:dyDescent="0.3">
      <c r="A30" s="12"/>
      <c r="B30" s="19" t="s">
        <v>3</v>
      </c>
      <c r="C30" s="29">
        <f t="shared" ref="C30:F30" si="4">SUM(C22:C29)</f>
        <v>109000</v>
      </c>
      <c r="D30" s="29">
        <f t="shared" si="4"/>
        <v>191000</v>
      </c>
      <c r="E30" s="29">
        <f t="shared" si="4"/>
        <v>148250</v>
      </c>
      <c r="F30" s="29">
        <f t="shared" si="4"/>
        <v>152500</v>
      </c>
      <c r="G30" s="18"/>
      <c r="H30" s="12"/>
    </row>
    <row r="31" spans="1:8" ht="16.5" customHeight="1" thickBot="1" x14ac:dyDescent="0.3">
      <c r="A31" s="12"/>
      <c r="B31" s="212" t="s">
        <v>24</v>
      </c>
      <c r="C31" s="213"/>
      <c r="D31" s="213"/>
      <c r="E31" s="213"/>
      <c r="F31" s="213"/>
      <c r="G31" s="18"/>
      <c r="H31" s="12"/>
    </row>
    <row r="32" spans="1:8" x14ac:dyDescent="0.25">
      <c r="A32" s="12"/>
      <c r="B32" s="20" t="s">
        <v>39</v>
      </c>
      <c r="C32" s="21">
        <v>209000</v>
      </c>
      <c r="D32" s="106">
        <v>199000</v>
      </c>
      <c r="E32" s="23">
        <v>209000</v>
      </c>
      <c r="F32" s="23">
        <v>220000</v>
      </c>
      <c r="G32" s="18"/>
      <c r="H32" s="12"/>
    </row>
    <row r="33" spans="1:8" x14ac:dyDescent="0.25">
      <c r="A33" s="12"/>
      <c r="B33" s="20" t="s">
        <v>40</v>
      </c>
      <c r="C33" s="24">
        <v>312000</v>
      </c>
      <c r="D33" s="106">
        <v>467000</v>
      </c>
      <c r="E33" s="23">
        <v>284000</v>
      </c>
      <c r="F33" s="23">
        <v>284000</v>
      </c>
      <c r="G33" s="18"/>
      <c r="H33" s="12"/>
    </row>
    <row r="34" spans="1:8" x14ac:dyDescent="0.25">
      <c r="A34" s="12"/>
      <c r="B34" s="20" t="s">
        <v>41</v>
      </c>
      <c r="C34" s="24">
        <v>35000</v>
      </c>
      <c r="D34" s="106">
        <v>35000</v>
      </c>
      <c r="E34" s="23">
        <v>35000</v>
      </c>
      <c r="F34" s="23">
        <v>35000</v>
      </c>
      <c r="G34" s="18"/>
      <c r="H34" s="12"/>
    </row>
    <row r="35" spans="1:8" x14ac:dyDescent="0.25">
      <c r="A35" s="12"/>
      <c r="B35" s="25" t="s">
        <v>12</v>
      </c>
      <c r="C35" s="24">
        <v>34000</v>
      </c>
      <c r="D35" s="113">
        <v>38145</v>
      </c>
      <c r="E35" s="27">
        <v>42240</v>
      </c>
      <c r="F35" s="27">
        <v>42240</v>
      </c>
      <c r="G35" s="18"/>
      <c r="H35" s="12"/>
    </row>
    <row r="36" spans="1:8" ht="15.75" thickBot="1" x14ac:dyDescent="0.3">
      <c r="A36" s="12"/>
      <c r="B36" s="20" t="s">
        <v>42</v>
      </c>
      <c r="C36" s="24">
        <v>35000</v>
      </c>
      <c r="D36" s="106">
        <v>36296</v>
      </c>
      <c r="E36" s="23">
        <v>36500</v>
      </c>
      <c r="F36" s="23">
        <v>36500</v>
      </c>
      <c r="G36" s="18"/>
      <c r="H36" s="12"/>
    </row>
    <row r="37" spans="1:8" ht="15.75" thickBot="1" x14ac:dyDescent="0.3">
      <c r="A37" s="12"/>
      <c r="B37" s="19" t="s">
        <v>3</v>
      </c>
      <c r="C37" s="29">
        <f>SUM(C32:C36)</f>
        <v>625000</v>
      </c>
      <c r="D37" s="29">
        <f>SUM(D32:D36)</f>
        <v>775441</v>
      </c>
      <c r="E37" s="29">
        <f t="shared" ref="E37:F37" si="5">SUM(E32:E36)</f>
        <v>606740</v>
      </c>
      <c r="F37" s="29">
        <f t="shared" si="5"/>
        <v>617740</v>
      </c>
      <c r="G37" s="18"/>
      <c r="H37" s="12"/>
    </row>
    <row r="38" spans="1:8" ht="18.75" customHeight="1" thickBot="1" x14ac:dyDescent="0.3">
      <c r="A38" s="12"/>
      <c r="B38" s="201" t="s">
        <v>25</v>
      </c>
      <c r="C38" s="202"/>
      <c r="D38" s="202"/>
      <c r="E38" s="202"/>
      <c r="F38" s="202"/>
      <c r="G38" s="18"/>
      <c r="H38" s="12"/>
    </row>
    <row r="39" spans="1:8" x14ac:dyDescent="0.25">
      <c r="A39" s="12"/>
      <c r="B39" s="20" t="s">
        <v>43</v>
      </c>
      <c r="C39" s="21">
        <v>137100</v>
      </c>
      <c r="D39" s="106">
        <v>140025</v>
      </c>
      <c r="E39" s="23">
        <v>126610</v>
      </c>
      <c r="F39" s="23">
        <v>130000</v>
      </c>
      <c r="G39" s="18"/>
      <c r="H39" s="12"/>
    </row>
    <row r="40" spans="1:8" x14ac:dyDescent="0.25">
      <c r="A40" s="12"/>
      <c r="B40" s="20" t="s">
        <v>44</v>
      </c>
      <c r="C40" s="24">
        <v>38350</v>
      </c>
      <c r="D40" s="106">
        <v>48615</v>
      </c>
      <c r="E40" s="23">
        <v>40735</v>
      </c>
      <c r="F40" s="23">
        <v>42000</v>
      </c>
      <c r="G40" s="18"/>
      <c r="H40" s="12"/>
    </row>
    <row r="41" spans="1:8" x14ac:dyDescent="0.25">
      <c r="A41" s="12"/>
      <c r="B41" s="20" t="s">
        <v>45</v>
      </c>
      <c r="C41" s="24">
        <v>150000</v>
      </c>
      <c r="D41" s="106">
        <v>196806</v>
      </c>
      <c r="E41" s="23">
        <v>195000</v>
      </c>
      <c r="F41" s="23">
        <v>195000</v>
      </c>
      <c r="G41" s="18"/>
      <c r="H41" s="12"/>
    </row>
    <row r="42" spans="1:8" x14ac:dyDescent="0.25">
      <c r="A42" s="12"/>
      <c r="B42" s="20" t="s">
        <v>63</v>
      </c>
      <c r="C42" s="24">
        <v>98400</v>
      </c>
      <c r="D42" s="106">
        <v>94858</v>
      </c>
      <c r="E42" s="23">
        <v>96509</v>
      </c>
      <c r="F42" s="23">
        <v>98000</v>
      </c>
      <c r="G42" s="18"/>
      <c r="H42" s="12"/>
    </row>
    <row r="43" spans="1:8" ht="15.75" thickBot="1" x14ac:dyDescent="0.3">
      <c r="A43" s="12"/>
      <c r="B43" s="20" t="s">
        <v>130</v>
      </c>
      <c r="C43" s="24">
        <v>206820</v>
      </c>
      <c r="D43" s="106">
        <v>257841</v>
      </c>
      <c r="E43" s="22">
        <v>251160</v>
      </c>
      <c r="F43" s="22">
        <v>198720</v>
      </c>
      <c r="G43" s="18"/>
      <c r="H43" s="12"/>
    </row>
    <row r="44" spans="1:8" ht="15.75" thickBot="1" x14ac:dyDescent="0.3">
      <c r="A44" s="12"/>
      <c r="B44" s="19" t="s">
        <v>3</v>
      </c>
      <c r="C44" s="29">
        <f t="shared" ref="C44:F44" si="6">SUM(C39:C43)</f>
        <v>630670</v>
      </c>
      <c r="D44" s="29">
        <f t="shared" si="6"/>
        <v>738145</v>
      </c>
      <c r="E44" s="29">
        <f t="shared" si="6"/>
        <v>710014</v>
      </c>
      <c r="F44" s="29">
        <f t="shared" si="6"/>
        <v>663720</v>
      </c>
      <c r="G44" s="18"/>
      <c r="H44" s="12"/>
    </row>
    <row r="45" spans="1:8" ht="15.75" customHeight="1" thickBot="1" x14ac:dyDescent="0.3">
      <c r="A45" s="12"/>
      <c r="B45" s="201" t="s">
        <v>26</v>
      </c>
      <c r="C45" s="202"/>
      <c r="D45" s="202"/>
      <c r="E45" s="202"/>
      <c r="F45" s="202"/>
      <c r="G45" s="18"/>
      <c r="H45" s="12"/>
    </row>
    <row r="46" spans="1:8" x14ac:dyDescent="0.25">
      <c r="A46" s="12"/>
      <c r="B46" s="20" t="s">
        <v>46</v>
      </c>
      <c r="C46" s="21">
        <v>18000</v>
      </c>
      <c r="D46" s="106">
        <v>18000</v>
      </c>
      <c r="E46" s="23">
        <v>18000</v>
      </c>
      <c r="F46" s="23">
        <v>18000</v>
      </c>
      <c r="G46" s="18"/>
      <c r="H46" s="12"/>
    </row>
    <row r="47" spans="1:8" x14ac:dyDescent="0.25">
      <c r="A47" s="12"/>
      <c r="B47" s="20" t="s">
        <v>47</v>
      </c>
      <c r="C47" s="24">
        <v>3250</v>
      </c>
      <c r="D47" s="106">
        <v>3250</v>
      </c>
      <c r="E47" s="23">
        <v>3700</v>
      </c>
      <c r="F47" s="23">
        <v>4000</v>
      </c>
      <c r="G47" s="18"/>
      <c r="H47" s="12"/>
    </row>
    <row r="48" spans="1:8" x14ac:dyDescent="0.25">
      <c r="A48" s="12"/>
      <c r="B48" s="20" t="s">
        <v>48</v>
      </c>
      <c r="C48" s="24">
        <v>4250</v>
      </c>
      <c r="D48" s="106">
        <v>4250</v>
      </c>
      <c r="E48" s="23">
        <v>4250</v>
      </c>
      <c r="F48" s="23">
        <v>4500</v>
      </c>
      <c r="G48" s="18"/>
      <c r="H48" s="12"/>
    </row>
    <row r="49" spans="1:8" x14ac:dyDescent="0.25">
      <c r="A49" s="12"/>
      <c r="B49" s="20" t="s">
        <v>108</v>
      </c>
      <c r="C49" s="24">
        <v>20000</v>
      </c>
      <c r="D49" s="106">
        <v>26200</v>
      </c>
      <c r="E49" s="23">
        <v>26000</v>
      </c>
      <c r="F49" s="23">
        <v>30000</v>
      </c>
      <c r="G49" s="18"/>
      <c r="H49" s="12"/>
    </row>
    <row r="50" spans="1:8" x14ac:dyDescent="0.25">
      <c r="A50" s="12"/>
      <c r="B50" s="20" t="s">
        <v>49</v>
      </c>
      <c r="C50" s="24">
        <v>60000</v>
      </c>
      <c r="D50" s="106">
        <v>78600</v>
      </c>
      <c r="E50" s="23">
        <v>80000</v>
      </c>
      <c r="F50" s="23">
        <v>80000</v>
      </c>
      <c r="G50" s="18"/>
      <c r="H50" s="12"/>
    </row>
    <row r="51" spans="1:8" x14ac:dyDescent="0.25">
      <c r="A51" s="12"/>
      <c r="B51" s="20" t="s">
        <v>50</v>
      </c>
      <c r="C51" s="24">
        <v>40000</v>
      </c>
      <c r="D51" s="106">
        <v>30000</v>
      </c>
      <c r="E51" s="23">
        <v>30000</v>
      </c>
      <c r="F51" s="23">
        <v>32500</v>
      </c>
      <c r="G51" s="18"/>
      <c r="H51" s="12"/>
    </row>
    <row r="52" spans="1:8" x14ac:dyDescent="0.25">
      <c r="A52" s="12"/>
      <c r="B52" s="20" t="s">
        <v>86</v>
      </c>
      <c r="C52" s="24">
        <v>0</v>
      </c>
      <c r="D52" s="106">
        <v>4800</v>
      </c>
      <c r="E52" s="23">
        <v>0</v>
      </c>
      <c r="F52" s="23">
        <v>0</v>
      </c>
      <c r="G52" s="18"/>
      <c r="H52" s="12"/>
    </row>
    <row r="53" spans="1:8" x14ac:dyDescent="0.25">
      <c r="A53" s="12"/>
      <c r="B53" s="20" t="s">
        <v>51</v>
      </c>
      <c r="C53" s="24">
        <v>1000</v>
      </c>
      <c r="D53" s="106">
        <v>1800</v>
      </c>
      <c r="E53" s="23">
        <v>1080</v>
      </c>
      <c r="F53" s="23">
        <v>1400</v>
      </c>
      <c r="G53" s="18"/>
      <c r="H53" s="12"/>
    </row>
    <row r="54" spans="1:8" x14ac:dyDescent="0.25">
      <c r="A54" s="12"/>
      <c r="B54" s="20" t="s">
        <v>52</v>
      </c>
      <c r="C54" s="24">
        <v>5000</v>
      </c>
      <c r="D54" s="106">
        <v>6500</v>
      </c>
      <c r="E54" s="23">
        <v>7500</v>
      </c>
      <c r="F54" s="23">
        <v>8000</v>
      </c>
      <c r="G54" s="18"/>
      <c r="H54" s="12"/>
    </row>
    <row r="55" spans="1:8" x14ac:dyDescent="0.25">
      <c r="A55" s="12"/>
      <c r="B55" s="20" t="s">
        <v>53</v>
      </c>
      <c r="C55" s="24">
        <v>4000</v>
      </c>
      <c r="D55" s="106">
        <v>4000</v>
      </c>
      <c r="E55" s="23">
        <v>4000</v>
      </c>
      <c r="F55" s="23">
        <v>4000</v>
      </c>
      <c r="G55" s="18"/>
      <c r="H55" s="12"/>
    </row>
    <row r="56" spans="1:8" x14ac:dyDescent="0.25">
      <c r="A56" s="12"/>
      <c r="B56" s="20" t="s">
        <v>54</v>
      </c>
      <c r="C56" s="24">
        <v>10000</v>
      </c>
      <c r="D56" s="106">
        <v>11000</v>
      </c>
      <c r="E56" s="23">
        <v>10000</v>
      </c>
      <c r="F56" s="23">
        <v>10000</v>
      </c>
      <c r="G56" s="18"/>
      <c r="H56" s="12"/>
    </row>
    <row r="57" spans="1:8" x14ac:dyDescent="0.25">
      <c r="A57" s="12"/>
      <c r="B57" s="20" t="s">
        <v>105</v>
      </c>
      <c r="C57" s="24">
        <v>750</v>
      </c>
      <c r="D57" s="106">
        <v>750</v>
      </c>
      <c r="E57" s="22">
        <v>750</v>
      </c>
      <c r="F57" s="22">
        <v>750</v>
      </c>
      <c r="G57" s="18"/>
      <c r="H57" s="12"/>
    </row>
    <row r="58" spans="1:8" x14ac:dyDescent="0.25">
      <c r="A58" s="12"/>
      <c r="B58" s="20" t="s">
        <v>55</v>
      </c>
      <c r="C58" s="24">
        <v>24000</v>
      </c>
      <c r="D58" s="106">
        <v>24000</v>
      </c>
      <c r="E58" s="22">
        <v>20000</v>
      </c>
      <c r="F58" s="22">
        <v>22000</v>
      </c>
      <c r="G58" s="18"/>
      <c r="H58" s="12"/>
    </row>
    <row r="59" spans="1:8" x14ac:dyDescent="0.25">
      <c r="A59" s="12"/>
      <c r="B59" s="20" t="s">
        <v>56</v>
      </c>
      <c r="C59" s="24">
        <v>2750</v>
      </c>
      <c r="D59" s="106">
        <v>2750</v>
      </c>
      <c r="E59" s="23">
        <v>2750</v>
      </c>
      <c r="F59" s="23">
        <v>2750</v>
      </c>
      <c r="G59" s="18"/>
      <c r="H59" s="12"/>
    </row>
    <row r="60" spans="1:8" x14ac:dyDescent="0.25">
      <c r="A60" s="12"/>
      <c r="B60" s="20" t="s">
        <v>57</v>
      </c>
      <c r="C60" s="24">
        <v>6000</v>
      </c>
      <c r="D60" s="106">
        <v>6000</v>
      </c>
      <c r="E60" s="23">
        <v>6000</v>
      </c>
      <c r="F60" s="23">
        <v>6000</v>
      </c>
      <c r="G60" s="18"/>
      <c r="H60" s="12"/>
    </row>
    <row r="61" spans="1:8" x14ac:dyDescent="0.25">
      <c r="A61" s="12"/>
      <c r="B61" s="20" t="s">
        <v>58</v>
      </c>
      <c r="C61" s="24">
        <v>30000</v>
      </c>
      <c r="D61" s="106">
        <v>30000</v>
      </c>
      <c r="E61" s="23">
        <v>30000</v>
      </c>
      <c r="F61" s="23">
        <v>30000</v>
      </c>
      <c r="G61" s="18"/>
      <c r="H61" s="12"/>
    </row>
    <row r="62" spans="1:8" ht="15.75" thickBot="1" x14ac:dyDescent="0.3">
      <c r="A62" s="12"/>
      <c r="B62" s="119" t="s">
        <v>106</v>
      </c>
      <c r="C62" s="99">
        <v>150</v>
      </c>
      <c r="D62" s="120">
        <v>150</v>
      </c>
      <c r="E62" s="116">
        <v>150</v>
      </c>
      <c r="F62" s="116">
        <v>150</v>
      </c>
      <c r="G62" s="18"/>
      <c r="H62" s="12"/>
    </row>
    <row r="63" spans="1:8" ht="15.75" thickBot="1" x14ac:dyDescent="0.3">
      <c r="A63" s="12"/>
      <c r="B63" s="19" t="s">
        <v>3</v>
      </c>
      <c r="C63" s="29">
        <f>SUM(C46:C62)</f>
        <v>229150</v>
      </c>
      <c r="D63" s="29">
        <f>SUM(D46:D62)</f>
        <v>252050</v>
      </c>
      <c r="E63" s="29">
        <f>SUM(E46:E62)</f>
        <v>244180</v>
      </c>
      <c r="F63" s="29">
        <f>SUM(F46:F62)</f>
        <v>254050</v>
      </c>
      <c r="G63" s="39"/>
      <c r="H63" s="12"/>
    </row>
    <row r="64" spans="1:8" ht="15.75" thickBot="1" x14ac:dyDescent="0.3">
      <c r="A64" s="12"/>
      <c r="B64" s="201" t="s">
        <v>27</v>
      </c>
      <c r="C64" s="202"/>
      <c r="D64" s="202"/>
      <c r="E64" s="202"/>
      <c r="F64" s="202"/>
      <c r="G64" s="18"/>
      <c r="H64" s="12"/>
    </row>
    <row r="65" spans="1:8" ht="16.5" customHeight="1" x14ac:dyDescent="0.25">
      <c r="A65" s="12"/>
      <c r="B65" s="20" t="s">
        <v>59</v>
      </c>
      <c r="C65" s="21">
        <v>172550</v>
      </c>
      <c r="D65" s="106">
        <v>184550</v>
      </c>
      <c r="E65" s="23">
        <v>185000</v>
      </c>
      <c r="F65" s="23">
        <v>185000</v>
      </c>
      <c r="G65" s="18"/>
      <c r="H65" s="12"/>
    </row>
    <row r="66" spans="1:8" ht="15.75" thickBot="1" x14ac:dyDescent="0.3">
      <c r="A66" s="12"/>
      <c r="B66" s="20" t="s">
        <v>60</v>
      </c>
      <c r="C66" s="24">
        <v>1000</v>
      </c>
      <c r="D66" s="106">
        <v>1000</v>
      </c>
      <c r="E66" s="23">
        <v>1000</v>
      </c>
      <c r="F66" s="23">
        <v>1000</v>
      </c>
      <c r="G66" s="18"/>
      <c r="H66" s="12"/>
    </row>
    <row r="67" spans="1:8" ht="15.75" thickBot="1" x14ac:dyDescent="0.3">
      <c r="A67" s="12"/>
      <c r="B67" s="19" t="s">
        <v>3</v>
      </c>
      <c r="C67" s="29">
        <f>SUM(C65:C66)</f>
        <v>173550</v>
      </c>
      <c r="D67" s="29">
        <f>SUM(D65:D66)</f>
        <v>185550</v>
      </c>
      <c r="E67" s="29">
        <f t="shared" ref="E67:F67" si="7">SUM(E65:E66)</f>
        <v>186000</v>
      </c>
      <c r="F67" s="29">
        <f t="shared" si="7"/>
        <v>186000</v>
      </c>
      <c r="G67" s="18"/>
      <c r="H67" s="12"/>
    </row>
    <row r="68" spans="1:8" ht="15.75" thickBot="1" x14ac:dyDescent="0.3">
      <c r="A68" s="12"/>
      <c r="B68" s="201" t="s">
        <v>117</v>
      </c>
      <c r="C68" s="202"/>
      <c r="D68" s="203"/>
      <c r="E68" s="203"/>
      <c r="F68" s="203"/>
      <c r="G68" s="18"/>
      <c r="H68" s="12"/>
    </row>
    <row r="69" spans="1:8" ht="16.5" customHeight="1" x14ac:dyDescent="0.25">
      <c r="A69" s="12"/>
      <c r="B69" s="54" t="s">
        <v>61</v>
      </c>
      <c r="C69" s="70">
        <v>21808</v>
      </c>
      <c r="D69" s="109">
        <v>21808</v>
      </c>
      <c r="E69" s="41">
        <v>17808</v>
      </c>
      <c r="F69" s="175">
        <v>17808</v>
      </c>
      <c r="G69" s="39"/>
      <c r="H69" s="12"/>
    </row>
    <row r="70" spans="1:8" x14ac:dyDescent="0.25">
      <c r="A70" s="12"/>
      <c r="B70" s="20" t="s">
        <v>62</v>
      </c>
      <c r="C70" s="71">
        <v>3500</v>
      </c>
      <c r="D70" s="110">
        <v>3500</v>
      </c>
      <c r="E70" s="28">
        <v>3750</v>
      </c>
      <c r="F70" s="176">
        <v>3750</v>
      </c>
      <c r="G70" s="39"/>
      <c r="H70" s="12"/>
    </row>
    <row r="71" spans="1:8" x14ac:dyDescent="0.25">
      <c r="A71" s="12"/>
      <c r="B71" s="25" t="s">
        <v>88</v>
      </c>
      <c r="C71" s="72">
        <v>1700</v>
      </c>
      <c r="D71" s="110">
        <v>1700</v>
      </c>
      <c r="E71" s="28">
        <v>1700</v>
      </c>
      <c r="F71" s="176">
        <v>1700</v>
      </c>
      <c r="G71" s="39"/>
      <c r="H71" s="12"/>
    </row>
    <row r="72" spans="1:8" x14ac:dyDescent="0.25">
      <c r="A72" s="12"/>
      <c r="B72" s="25" t="s">
        <v>131</v>
      </c>
      <c r="C72" s="72">
        <v>0</v>
      </c>
      <c r="D72" s="110">
        <v>10835</v>
      </c>
      <c r="E72" s="28">
        <v>0</v>
      </c>
      <c r="F72" s="176">
        <v>0</v>
      </c>
      <c r="G72" s="39"/>
      <c r="H72" s="12"/>
    </row>
    <row r="73" spans="1:8" x14ac:dyDescent="0.25">
      <c r="A73" s="12"/>
      <c r="B73" s="131" t="s">
        <v>113</v>
      </c>
      <c r="C73" s="72">
        <v>0</v>
      </c>
      <c r="D73" s="115">
        <v>125461</v>
      </c>
      <c r="E73" s="116">
        <v>0</v>
      </c>
      <c r="F73" s="177">
        <v>0</v>
      </c>
      <c r="G73" s="39"/>
      <c r="H73" s="12"/>
    </row>
    <row r="74" spans="1:8" ht="15.75" thickBot="1" x14ac:dyDescent="0.3">
      <c r="A74" s="12"/>
      <c r="B74" s="174" t="s">
        <v>148</v>
      </c>
      <c r="C74" s="99">
        <v>0</v>
      </c>
      <c r="D74" s="161">
        <v>-39475</v>
      </c>
      <c r="E74" s="40">
        <v>0</v>
      </c>
      <c r="F74" s="178">
        <v>0</v>
      </c>
      <c r="G74" s="39"/>
      <c r="H74" s="12"/>
    </row>
    <row r="75" spans="1:8" ht="15.75" thickBot="1" x14ac:dyDescent="0.3">
      <c r="A75" s="12"/>
      <c r="B75" s="19" t="s">
        <v>3</v>
      </c>
      <c r="C75" s="29">
        <f>SUM(C69:C74)</f>
        <v>27008</v>
      </c>
      <c r="D75" s="29">
        <f>SUM(D69:D74)</f>
        <v>123829</v>
      </c>
      <c r="E75" s="29">
        <f>SUM(E69:E74)</f>
        <v>23258</v>
      </c>
      <c r="F75" s="29">
        <f>SUM(F69:F74)</f>
        <v>23258</v>
      </c>
      <c r="G75" s="39"/>
      <c r="H75" s="12"/>
    </row>
    <row r="76" spans="1:8" ht="15.75" thickBot="1" x14ac:dyDescent="0.3">
      <c r="A76" s="12"/>
      <c r="B76" s="201" t="s">
        <v>119</v>
      </c>
      <c r="C76" s="202"/>
      <c r="D76" s="202"/>
      <c r="E76" s="202"/>
      <c r="F76" s="202"/>
      <c r="G76" s="18"/>
      <c r="H76" s="12"/>
    </row>
    <row r="77" spans="1:8" ht="16.5" customHeight="1" x14ac:dyDescent="0.25">
      <c r="A77" s="12"/>
      <c r="B77" s="20" t="s">
        <v>147</v>
      </c>
      <c r="C77" s="155">
        <v>-169965</v>
      </c>
      <c r="D77" s="158">
        <v>-220986</v>
      </c>
      <c r="E77" s="160">
        <v>-241160</v>
      </c>
      <c r="F77" s="160">
        <v>-188720</v>
      </c>
      <c r="G77" s="18"/>
      <c r="H77" s="12"/>
    </row>
    <row r="78" spans="1:8" ht="15.75" thickBot="1" x14ac:dyDescent="0.3">
      <c r="A78" s="12"/>
      <c r="B78" s="20"/>
      <c r="C78" s="154"/>
      <c r="D78" s="158"/>
      <c r="E78" s="160"/>
      <c r="F78" s="160"/>
      <c r="G78" s="18"/>
      <c r="H78" s="12"/>
    </row>
    <row r="79" spans="1:8" ht="15.75" thickBot="1" x14ac:dyDescent="0.3">
      <c r="A79" s="12"/>
      <c r="B79" s="19" t="s">
        <v>3</v>
      </c>
      <c r="C79" s="29">
        <f>SUM(C77:C78)</f>
        <v>-169965</v>
      </c>
      <c r="D79" s="29">
        <f>SUM(D77:D78)</f>
        <v>-220986</v>
      </c>
      <c r="E79" s="29">
        <f t="shared" ref="E79:F79" si="8">SUM(E77:E78)</f>
        <v>-241160</v>
      </c>
      <c r="F79" s="29">
        <f t="shared" si="8"/>
        <v>-188720</v>
      </c>
      <c r="G79" s="18"/>
      <c r="H79" s="12"/>
    </row>
    <row r="80" spans="1:8" ht="15.75" thickBot="1" x14ac:dyDescent="0.3">
      <c r="A80" s="12"/>
      <c r="B80" s="201" t="s">
        <v>120</v>
      </c>
      <c r="C80" s="202"/>
      <c r="D80" s="202"/>
      <c r="E80" s="202"/>
      <c r="F80" s="202"/>
      <c r="G80" s="18"/>
      <c r="H80" s="12"/>
    </row>
    <row r="81" spans="1:8" ht="16.5" customHeight="1" x14ac:dyDescent="0.25">
      <c r="A81" s="12"/>
      <c r="B81" s="20" t="s">
        <v>157</v>
      </c>
      <c r="C81" s="21">
        <v>193360</v>
      </c>
      <c r="D81" s="106">
        <v>125000</v>
      </c>
      <c r="E81" s="23">
        <v>-51743</v>
      </c>
      <c r="F81" s="23">
        <v>0</v>
      </c>
      <c r="G81" s="18"/>
      <c r="H81" s="12"/>
    </row>
    <row r="82" spans="1:8" ht="16.5" customHeight="1" x14ac:dyDescent="0.25">
      <c r="A82" s="12"/>
      <c r="B82" s="20" t="s">
        <v>158</v>
      </c>
      <c r="C82" s="24"/>
      <c r="D82" s="106"/>
      <c r="E82" s="23">
        <v>51743</v>
      </c>
      <c r="F82" s="23">
        <v>0</v>
      </c>
      <c r="G82" s="18"/>
      <c r="H82" s="12"/>
    </row>
    <row r="83" spans="1:8" ht="16.5" customHeight="1" x14ac:dyDescent="0.25">
      <c r="A83" s="12"/>
      <c r="B83" s="20" t="s">
        <v>156</v>
      </c>
      <c r="C83" s="24"/>
      <c r="D83" s="106"/>
      <c r="E83" s="23">
        <v>-145000</v>
      </c>
      <c r="F83" s="23">
        <v>-145000</v>
      </c>
      <c r="G83" s="18"/>
      <c r="H83" s="12"/>
    </row>
    <row r="84" spans="1:8" ht="15.75" thickBot="1" x14ac:dyDescent="0.3">
      <c r="A84" s="12"/>
      <c r="B84" s="137" t="s">
        <v>159</v>
      </c>
      <c r="C84" s="181">
        <v>-125000</v>
      </c>
      <c r="D84" s="106">
        <v>-125000</v>
      </c>
      <c r="E84" s="108">
        <v>145000</v>
      </c>
      <c r="F84" s="108">
        <v>145000</v>
      </c>
      <c r="G84" s="18"/>
      <c r="H84" s="12"/>
    </row>
    <row r="85" spans="1:8" ht="15.75" thickBot="1" x14ac:dyDescent="0.3">
      <c r="A85" s="12"/>
      <c r="B85" s="19" t="s">
        <v>3</v>
      </c>
      <c r="C85" s="29">
        <f>SUM(C81:C84)</f>
        <v>68360</v>
      </c>
      <c r="D85" s="29">
        <f>SUM(D81:D84)</f>
        <v>0</v>
      </c>
      <c r="E85" s="29">
        <f t="shared" ref="E85:F85" si="9">SUM(E81:E84)</f>
        <v>0</v>
      </c>
      <c r="F85" s="29">
        <f t="shared" si="9"/>
        <v>0</v>
      </c>
      <c r="G85" s="18"/>
      <c r="H85" s="12"/>
    </row>
    <row r="86" spans="1:8" ht="15.75" thickBot="1" x14ac:dyDescent="0.3">
      <c r="A86" s="12"/>
      <c r="B86" s="201" t="s">
        <v>121</v>
      </c>
      <c r="C86" s="202"/>
      <c r="D86" s="203"/>
      <c r="E86" s="203"/>
      <c r="F86" s="203"/>
      <c r="G86" s="18"/>
      <c r="H86" s="12"/>
    </row>
    <row r="87" spans="1:8" ht="16.5" customHeight="1" x14ac:dyDescent="0.25">
      <c r="A87" s="12"/>
      <c r="B87" s="75" t="s">
        <v>122</v>
      </c>
      <c r="C87" s="76">
        <v>0</v>
      </c>
      <c r="D87" s="138">
        <v>0</v>
      </c>
      <c r="E87" s="139">
        <v>0</v>
      </c>
      <c r="F87" s="139">
        <v>0</v>
      </c>
      <c r="G87" s="18"/>
      <c r="H87" s="12"/>
    </row>
    <row r="88" spans="1:8" ht="15.75" thickBot="1" x14ac:dyDescent="0.3">
      <c r="A88" s="12"/>
      <c r="B88" s="79"/>
      <c r="C88" s="80"/>
      <c r="D88" s="147"/>
      <c r="E88" s="148"/>
      <c r="F88" s="148"/>
      <c r="G88" s="39"/>
      <c r="H88" s="12"/>
    </row>
    <row r="89" spans="1:8" ht="15.75" thickBot="1" x14ac:dyDescent="0.3">
      <c r="A89" s="12"/>
      <c r="B89" s="19" t="s">
        <v>3</v>
      </c>
      <c r="C89" s="77">
        <f t="shared" ref="C89:F89" si="10">SUM(C87:C88)</f>
        <v>0</v>
      </c>
      <c r="D89" s="77">
        <f t="shared" si="10"/>
        <v>0</v>
      </c>
      <c r="E89" s="77">
        <f t="shared" si="10"/>
        <v>0</v>
      </c>
      <c r="F89" s="77">
        <f t="shared" si="10"/>
        <v>0</v>
      </c>
      <c r="G89" s="39"/>
      <c r="H89" s="12"/>
    </row>
    <row r="90" spans="1:8" ht="15.75" thickBot="1" x14ac:dyDescent="0.3">
      <c r="A90" s="12"/>
      <c r="B90" s="201" t="s">
        <v>94</v>
      </c>
      <c r="C90" s="202"/>
      <c r="D90" s="203"/>
      <c r="E90" s="203"/>
      <c r="F90" s="203"/>
      <c r="G90" s="18"/>
      <c r="H90" s="12"/>
    </row>
    <row r="91" spans="1:8" ht="16.5" customHeight="1" x14ac:dyDescent="0.25">
      <c r="A91" s="12"/>
      <c r="B91" s="75" t="s">
        <v>92</v>
      </c>
      <c r="C91" s="76">
        <v>30117</v>
      </c>
      <c r="D91" s="138">
        <v>196686</v>
      </c>
      <c r="E91" s="139">
        <v>32145</v>
      </c>
      <c r="F91" s="182">
        <v>32145</v>
      </c>
      <c r="G91" s="39"/>
      <c r="H91" s="12"/>
    </row>
    <row r="92" spans="1:8" x14ac:dyDescent="0.25">
      <c r="A92" s="12"/>
      <c r="B92" s="79" t="s">
        <v>142</v>
      </c>
      <c r="C92" s="80">
        <v>0</v>
      </c>
      <c r="D92" s="140"/>
      <c r="E92" s="69"/>
      <c r="F92" s="183"/>
      <c r="G92" s="39"/>
      <c r="H92" s="12"/>
    </row>
    <row r="93" spans="1:8" x14ac:dyDescent="0.25">
      <c r="A93" s="12"/>
      <c r="B93" s="67" t="s">
        <v>112</v>
      </c>
      <c r="C93" s="81">
        <v>0</v>
      </c>
      <c r="D93" s="140">
        <v>15461</v>
      </c>
      <c r="E93" s="69"/>
      <c r="F93" s="183"/>
      <c r="G93" s="39"/>
      <c r="H93" s="12"/>
    </row>
    <row r="94" spans="1:8" ht="15.75" thickBot="1" x14ac:dyDescent="0.3">
      <c r="A94" s="12"/>
      <c r="B94" s="132" t="s">
        <v>113</v>
      </c>
      <c r="C94" s="184">
        <v>0</v>
      </c>
      <c r="D94" s="173">
        <v>-125461</v>
      </c>
      <c r="E94" s="142"/>
      <c r="F94" s="185"/>
      <c r="G94" s="39"/>
      <c r="H94" s="12"/>
    </row>
    <row r="95" spans="1:8" ht="15.75" thickBot="1" x14ac:dyDescent="0.3">
      <c r="A95" s="12"/>
      <c r="B95" s="19" t="s">
        <v>3</v>
      </c>
      <c r="C95" s="77">
        <f>SUM(C91:C94)</f>
        <v>30117</v>
      </c>
      <c r="D95" s="78">
        <f>SUM(D91:D94)</f>
        <v>86686</v>
      </c>
      <c r="E95" s="78">
        <f>SUM(E91:E94)</f>
        <v>32145</v>
      </c>
      <c r="F95" s="78">
        <f>SUM(F91:F92)</f>
        <v>32145</v>
      </c>
      <c r="G95" s="18"/>
      <c r="H95" s="12"/>
    </row>
    <row r="96" spans="1:8" ht="15.75" thickBot="1" x14ac:dyDescent="0.3">
      <c r="A96" s="12"/>
      <c r="B96" s="12"/>
      <c r="C96" s="12"/>
      <c r="D96" s="12"/>
      <c r="E96" s="12"/>
      <c r="F96" s="12"/>
      <c r="G96" s="12"/>
      <c r="H96" s="12"/>
    </row>
    <row r="97" spans="1:8" ht="18.75" thickBot="1" x14ac:dyDescent="0.3">
      <c r="A97" s="12"/>
      <c r="B97" s="33" t="s">
        <v>64</v>
      </c>
      <c r="C97" s="32">
        <f>C9+C13+C20+C30+C37+C44+C63+C67+C75+C79+C85+C89+C95</f>
        <v>9247986</v>
      </c>
      <c r="D97" s="32">
        <f>D9+D13+D20+D30+D37+D44+D63+D67+D75+D79+D85+D89+D95</f>
        <v>9625760</v>
      </c>
      <c r="E97" s="32">
        <f>E9+E13+E20+E30+E37+E44+E63+E67+E75+E79+E85+E89+E95</f>
        <v>9849698</v>
      </c>
      <c r="F97" s="32">
        <f>F9+F13+F20+F30+F37+F44+F63+F67+F75+F79+F85+F89+F95</f>
        <v>10112420</v>
      </c>
      <c r="G97" s="12"/>
      <c r="H97" s="12"/>
    </row>
    <row r="98" spans="1:8" x14ac:dyDescent="0.25">
      <c r="A98" s="12"/>
      <c r="B98" s="12"/>
      <c r="C98" s="12"/>
      <c r="D98" s="12"/>
      <c r="E98" s="12"/>
      <c r="F98" s="12"/>
      <c r="G98" s="12"/>
      <c r="H98" s="12"/>
    </row>
    <row r="99" spans="1:8" x14ac:dyDescent="0.25">
      <c r="A99" s="156"/>
    </row>
  </sheetData>
  <mergeCells count="15">
    <mergeCell ref="B90:F90"/>
    <mergeCell ref="B2:G2"/>
    <mergeCell ref="B3:G3"/>
    <mergeCell ref="B68:F68"/>
    <mergeCell ref="B6:F6"/>
    <mergeCell ref="B10:F10"/>
    <mergeCell ref="B14:F14"/>
    <mergeCell ref="B21:F21"/>
    <mergeCell ref="B64:F64"/>
    <mergeCell ref="B45:F45"/>
    <mergeCell ref="B31:F31"/>
    <mergeCell ref="B38:F38"/>
    <mergeCell ref="B80:F80"/>
    <mergeCell ref="B86:F86"/>
    <mergeCell ref="B76:F76"/>
  </mergeCells>
  <pageMargins left="0.7" right="0.7" top="0.75" bottom="0.75" header="0.3" footer="0.3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D17" sqref="D17"/>
    </sheetView>
  </sheetViews>
  <sheetFormatPr defaultRowHeight="15.75" x14ac:dyDescent="0.25"/>
  <cols>
    <col min="1" max="1" width="1.77734375" customWidth="1"/>
    <col min="2" max="2" width="37.33203125" customWidth="1"/>
    <col min="3" max="5" width="12.77734375" customWidth="1"/>
    <col min="6" max="6" width="6.77734375" customWidth="1"/>
    <col min="7" max="7" width="1.77734375" customWidth="1"/>
  </cols>
  <sheetData>
    <row r="1" spans="1:7" s="2" customFormat="1" thickBot="1" x14ac:dyDescent="0.25">
      <c r="A1" s="1"/>
      <c r="B1" s="7"/>
      <c r="C1" s="7"/>
      <c r="D1" s="7"/>
      <c r="E1" s="7"/>
      <c r="F1" s="9"/>
      <c r="G1" s="10"/>
    </row>
    <row r="2" spans="1:7" s="2" customFormat="1" ht="20.25" customHeight="1" thickBot="1" x14ac:dyDescent="0.25">
      <c r="A2" s="1"/>
      <c r="B2" s="189" t="s">
        <v>0</v>
      </c>
      <c r="C2" s="190"/>
      <c r="D2" s="190"/>
      <c r="E2" s="190"/>
      <c r="F2" s="200"/>
      <c r="G2" s="11"/>
    </row>
    <row r="3" spans="1:7" s="2" customFormat="1" ht="20.25" customHeight="1" thickBot="1" x14ac:dyDescent="0.25">
      <c r="A3" s="1"/>
      <c r="B3" s="189" t="s">
        <v>154</v>
      </c>
      <c r="C3" s="190"/>
      <c r="D3" s="190"/>
      <c r="E3" s="190"/>
      <c r="F3" s="200"/>
      <c r="G3" s="11"/>
    </row>
    <row r="4" spans="1:7" s="13" customFormat="1" thickBot="1" x14ac:dyDescent="0.3">
      <c r="A4" s="12"/>
      <c r="B4" s="12"/>
      <c r="C4" s="12"/>
      <c r="D4" s="12"/>
      <c r="E4" s="12"/>
      <c r="F4" s="12"/>
      <c r="G4" s="12"/>
    </row>
    <row r="5" spans="1:7" s="13" customFormat="1" ht="18.75" thickBot="1" x14ac:dyDescent="0.3">
      <c r="A5" s="12"/>
      <c r="B5" s="14" t="s">
        <v>116</v>
      </c>
      <c r="C5" s="14" t="s">
        <v>65</v>
      </c>
      <c r="D5" s="133" t="s">
        <v>89</v>
      </c>
      <c r="E5" s="133" t="s">
        <v>139</v>
      </c>
      <c r="F5" s="14" t="s">
        <v>2</v>
      </c>
      <c r="G5" s="12"/>
    </row>
    <row r="6" spans="1:7" s="13" customFormat="1" thickBot="1" x14ac:dyDescent="0.3">
      <c r="A6" s="12"/>
      <c r="B6" s="195" t="s">
        <v>66</v>
      </c>
      <c r="C6" s="196"/>
      <c r="D6" s="196"/>
      <c r="E6" s="196"/>
      <c r="F6" s="18"/>
      <c r="G6" s="12"/>
    </row>
    <row r="7" spans="1:7" s="13" customFormat="1" ht="15" x14ac:dyDescent="0.25">
      <c r="A7" s="12"/>
      <c r="B7" s="20" t="s">
        <v>73</v>
      </c>
      <c r="C7" s="34">
        <v>240</v>
      </c>
      <c r="D7" s="34">
        <v>240</v>
      </c>
      <c r="E7" s="35">
        <v>240</v>
      </c>
      <c r="F7" s="18"/>
      <c r="G7" s="12"/>
    </row>
    <row r="8" spans="1:7" s="13" customFormat="1" ht="15" x14ac:dyDescent="0.25">
      <c r="A8" s="12"/>
      <c r="B8" s="20" t="s">
        <v>74</v>
      </c>
      <c r="C8" s="34">
        <v>237</v>
      </c>
      <c r="D8" s="34">
        <v>239</v>
      </c>
      <c r="E8" s="35">
        <v>240</v>
      </c>
      <c r="F8" s="18"/>
      <c r="G8" s="12"/>
    </row>
    <row r="9" spans="1:7" s="13" customFormat="1" thickBot="1" x14ac:dyDescent="0.3">
      <c r="A9" s="12"/>
      <c r="B9" s="20" t="s">
        <v>75</v>
      </c>
      <c r="C9" s="34">
        <v>237</v>
      </c>
      <c r="D9" s="34">
        <v>240</v>
      </c>
      <c r="E9" s="35">
        <v>239</v>
      </c>
      <c r="F9" s="18"/>
      <c r="G9" s="12"/>
    </row>
    <row r="10" spans="1:7" s="13" customFormat="1" thickBot="1" x14ac:dyDescent="0.3">
      <c r="A10" s="12"/>
      <c r="B10" s="19" t="s">
        <v>67</v>
      </c>
      <c r="C10" s="36">
        <f>SUM(C7:C9)</f>
        <v>714</v>
      </c>
      <c r="D10" s="36">
        <f t="shared" ref="D10:E10" si="0">SUM(D7:D9)</f>
        <v>719</v>
      </c>
      <c r="E10" s="36">
        <f t="shared" si="0"/>
        <v>719</v>
      </c>
      <c r="F10" s="18"/>
      <c r="G10" s="12"/>
    </row>
    <row r="11" spans="1:7" s="13" customFormat="1" thickBot="1" x14ac:dyDescent="0.3">
      <c r="A11" s="12"/>
      <c r="B11" s="195" t="s">
        <v>68</v>
      </c>
      <c r="C11" s="196"/>
      <c r="D11" s="196"/>
      <c r="E11" s="196"/>
      <c r="F11" s="18"/>
      <c r="G11" s="12"/>
    </row>
    <row r="12" spans="1:7" s="13" customFormat="1" ht="15" x14ac:dyDescent="0.25">
      <c r="A12" s="12"/>
      <c r="B12" s="20" t="s">
        <v>76</v>
      </c>
      <c r="C12" s="34">
        <v>238</v>
      </c>
      <c r="D12" s="34">
        <v>235</v>
      </c>
      <c r="E12" s="35">
        <v>240</v>
      </c>
      <c r="F12" s="18"/>
      <c r="G12" s="12"/>
    </row>
    <row r="13" spans="1:7" s="13" customFormat="1" thickBot="1" x14ac:dyDescent="0.3">
      <c r="A13" s="12"/>
      <c r="B13" s="20" t="s">
        <v>77</v>
      </c>
      <c r="C13" s="34">
        <v>236</v>
      </c>
      <c r="D13" s="34">
        <v>241</v>
      </c>
      <c r="E13" s="35">
        <v>235</v>
      </c>
      <c r="F13" s="18"/>
      <c r="G13" s="12"/>
    </row>
    <row r="14" spans="1:7" s="13" customFormat="1" thickBot="1" x14ac:dyDescent="0.3">
      <c r="A14" s="12"/>
      <c r="B14" s="19" t="s">
        <v>69</v>
      </c>
      <c r="C14" s="36">
        <f>SUM(C12:C13)</f>
        <v>474</v>
      </c>
      <c r="D14" s="36">
        <f t="shared" ref="D14:E14" si="1">SUM(D12:D13)</f>
        <v>476</v>
      </c>
      <c r="E14" s="36">
        <f t="shared" si="1"/>
        <v>475</v>
      </c>
      <c r="F14" s="18"/>
      <c r="G14" s="12"/>
    </row>
    <row r="15" spans="1:7" s="13" customFormat="1" thickBot="1" x14ac:dyDescent="0.3">
      <c r="A15" s="12"/>
      <c r="B15" s="195" t="s">
        <v>70</v>
      </c>
      <c r="C15" s="196"/>
      <c r="D15" s="196"/>
      <c r="E15" s="196"/>
      <c r="F15" s="18"/>
      <c r="G15" s="12"/>
    </row>
    <row r="16" spans="1:7" s="13" customFormat="1" ht="15" x14ac:dyDescent="0.25">
      <c r="A16" s="12"/>
      <c r="B16" s="20" t="s">
        <v>78</v>
      </c>
      <c r="C16" s="34">
        <v>143</v>
      </c>
      <c r="D16" s="34">
        <v>180</v>
      </c>
      <c r="E16" s="35">
        <v>180</v>
      </c>
      <c r="F16" s="18"/>
      <c r="G16" s="12"/>
    </row>
    <row r="17" spans="1:7" s="13" customFormat="1" thickBot="1" x14ac:dyDescent="0.3">
      <c r="A17" s="12"/>
      <c r="B17" s="20" t="s">
        <v>79</v>
      </c>
      <c r="C17" s="34">
        <v>198</v>
      </c>
      <c r="D17" s="34">
        <v>135</v>
      </c>
      <c r="E17" s="35">
        <v>171</v>
      </c>
      <c r="F17" s="18"/>
      <c r="G17" s="12"/>
    </row>
    <row r="18" spans="1:7" s="13" customFormat="1" thickBot="1" x14ac:dyDescent="0.3">
      <c r="A18" s="12"/>
      <c r="B18" s="19" t="s">
        <v>71</v>
      </c>
      <c r="C18" s="36">
        <f>SUM(C16:C17)</f>
        <v>341</v>
      </c>
      <c r="D18" s="36">
        <f t="shared" ref="D18:E18" si="2">SUM(D16:D17)</f>
        <v>315</v>
      </c>
      <c r="E18" s="36">
        <f t="shared" si="2"/>
        <v>351</v>
      </c>
      <c r="F18" s="18"/>
      <c r="G18" s="12"/>
    </row>
    <row r="19" spans="1:7" s="13" customFormat="1" thickBot="1" x14ac:dyDescent="0.3">
      <c r="A19" s="12"/>
      <c r="B19" s="12"/>
      <c r="C19" s="12"/>
      <c r="D19" s="12"/>
      <c r="E19" s="12"/>
      <c r="F19" s="12"/>
      <c r="G19" s="12"/>
    </row>
    <row r="20" spans="1:7" s="13" customFormat="1" ht="18.75" thickBot="1" x14ac:dyDescent="0.3">
      <c r="A20" s="12"/>
      <c r="B20" s="33" t="s">
        <v>72</v>
      </c>
      <c r="C20" s="37">
        <f>C10+C14+C18</f>
        <v>1529</v>
      </c>
      <c r="D20" s="37">
        <f t="shared" ref="D20:E20" si="3">D10+D14+D18</f>
        <v>1510</v>
      </c>
      <c r="E20" s="37">
        <f t="shared" si="3"/>
        <v>1545</v>
      </c>
      <c r="F20" s="12"/>
      <c r="G20" s="12"/>
    </row>
    <row r="21" spans="1:7" s="13" customFormat="1" ht="15" x14ac:dyDescent="0.25">
      <c r="A21" s="12"/>
      <c r="B21" s="12"/>
      <c r="C21" s="12"/>
      <c r="D21" s="12"/>
      <c r="E21" s="12"/>
      <c r="F21" s="12"/>
      <c r="G21" s="12"/>
    </row>
  </sheetData>
  <mergeCells count="5">
    <mergeCell ref="B2:F2"/>
    <mergeCell ref="B3:F3"/>
    <mergeCell ref="B6:E6"/>
    <mergeCell ref="B11:E11"/>
    <mergeCell ref="B15:E1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workbookViewId="0">
      <selection activeCell="C18" sqref="C18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16384" width="8.88671875" style="2"/>
  </cols>
  <sheetData>
    <row r="1" spans="1:4" ht="15.75" thickBot="1" x14ac:dyDescent="0.25">
      <c r="A1" s="1"/>
      <c r="B1" s="1"/>
      <c r="C1" s="1"/>
      <c r="D1" s="1"/>
    </row>
    <row r="2" spans="1:4" ht="22.5" customHeight="1" thickBot="1" x14ac:dyDescent="0.3">
      <c r="A2" s="1"/>
      <c r="B2" s="214" t="s">
        <v>0</v>
      </c>
      <c r="C2" s="215"/>
      <c r="D2" s="1"/>
    </row>
    <row r="3" spans="1:4" ht="20.25" thickBot="1" x14ac:dyDescent="0.3">
      <c r="A3" s="1"/>
      <c r="B3" s="216" t="s">
        <v>109</v>
      </c>
      <c r="C3" s="217"/>
      <c r="D3" s="1"/>
    </row>
    <row r="4" spans="1:4" x14ac:dyDescent="0.2">
      <c r="A4" s="1"/>
      <c r="B4" s="3">
        <v>1</v>
      </c>
      <c r="C4" s="4"/>
      <c r="D4" s="1"/>
    </row>
    <row r="5" spans="1:4" x14ac:dyDescent="0.2">
      <c r="A5" s="1"/>
      <c r="B5" s="5">
        <f t="shared" ref="B5:B28" si="0">B4+1</f>
        <v>2</v>
      </c>
      <c r="C5" s="6"/>
      <c r="D5" s="1"/>
    </row>
    <row r="6" spans="1:4" x14ac:dyDescent="0.2">
      <c r="A6" s="1"/>
      <c r="B6" s="5">
        <f t="shared" si="0"/>
        <v>3</v>
      </c>
      <c r="C6" s="6"/>
      <c r="D6" s="1"/>
    </row>
    <row r="7" spans="1:4" x14ac:dyDescent="0.2">
      <c r="A7" s="1"/>
      <c r="B7" s="5">
        <f t="shared" si="0"/>
        <v>4</v>
      </c>
      <c r="C7" s="171"/>
      <c r="D7" s="1"/>
    </row>
    <row r="8" spans="1:4" x14ac:dyDescent="0.2">
      <c r="A8" s="1"/>
      <c r="B8" s="5">
        <f t="shared" si="0"/>
        <v>5</v>
      </c>
      <c r="C8" s="6"/>
      <c r="D8" s="1"/>
    </row>
    <row r="9" spans="1:4" ht="15" customHeight="1" x14ac:dyDescent="0.2">
      <c r="A9" s="1"/>
      <c r="B9" s="5">
        <f t="shared" si="0"/>
        <v>6</v>
      </c>
      <c r="C9" s="6"/>
      <c r="D9" s="1"/>
    </row>
    <row r="10" spans="1:4" x14ac:dyDescent="0.2">
      <c r="A10" s="1"/>
      <c r="B10" s="5">
        <f t="shared" si="0"/>
        <v>7</v>
      </c>
      <c r="C10" s="6"/>
      <c r="D10" s="1"/>
    </row>
    <row r="11" spans="1:4" x14ac:dyDescent="0.2">
      <c r="A11" s="1"/>
      <c r="B11" s="5">
        <f t="shared" si="0"/>
        <v>8</v>
      </c>
      <c r="C11" s="6"/>
      <c r="D11" s="1"/>
    </row>
    <row r="12" spans="1:4" x14ac:dyDescent="0.2">
      <c r="A12" s="1"/>
      <c r="B12" s="5">
        <f t="shared" si="0"/>
        <v>9</v>
      </c>
      <c r="C12" s="6"/>
      <c r="D12" s="1"/>
    </row>
    <row r="13" spans="1:4" x14ac:dyDescent="0.2">
      <c r="A13" s="1"/>
      <c r="B13" s="5">
        <f t="shared" si="0"/>
        <v>10</v>
      </c>
      <c r="C13" s="6"/>
      <c r="D13" s="1"/>
    </row>
    <row r="14" spans="1:4" x14ac:dyDescent="0.2">
      <c r="A14" s="1"/>
      <c r="B14" s="5">
        <f t="shared" si="0"/>
        <v>11</v>
      </c>
      <c r="C14" s="6"/>
      <c r="D14" s="1"/>
    </row>
    <row r="15" spans="1:4" x14ac:dyDescent="0.2">
      <c r="A15" s="1"/>
      <c r="B15" s="5">
        <f t="shared" si="0"/>
        <v>12</v>
      </c>
      <c r="C15" s="6"/>
      <c r="D15" s="1"/>
    </row>
    <row r="16" spans="1:4" x14ac:dyDescent="0.2">
      <c r="A16" s="1"/>
      <c r="B16" s="5">
        <f t="shared" si="0"/>
        <v>13</v>
      </c>
      <c r="C16" s="6"/>
      <c r="D16" s="1"/>
    </row>
    <row r="17" spans="1:4" x14ac:dyDescent="0.2">
      <c r="A17" s="1"/>
      <c r="B17" s="5">
        <f t="shared" si="0"/>
        <v>14</v>
      </c>
      <c r="C17" s="6"/>
      <c r="D17" s="1"/>
    </row>
    <row r="18" spans="1:4" x14ac:dyDescent="0.2">
      <c r="A18" s="1"/>
      <c r="B18" s="5">
        <f t="shared" si="0"/>
        <v>15</v>
      </c>
      <c r="C18" s="6" t="s">
        <v>149</v>
      </c>
      <c r="D18" s="1"/>
    </row>
    <row r="19" spans="1:4" x14ac:dyDescent="0.2">
      <c r="A19" s="1"/>
      <c r="B19" s="5">
        <f t="shared" si="0"/>
        <v>16</v>
      </c>
      <c r="C19" s="6"/>
      <c r="D19" s="1"/>
    </row>
    <row r="20" spans="1:4" x14ac:dyDescent="0.2">
      <c r="A20" s="1"/>
      <c r="B20" s="5">
        <f t="shared" si="0"/>
        <v>17</v>
      </c>
      <c r="C20" s="6"/>
      <c r="D20" s="1"/>
    </row>
    <row r="21" spans="1:4" x14ac:dyDescent="0.2">
      <c r="A21" s="1"/>
      <c r="B21" s="5">
        <f t="shared" si="0"/>
        <v>18</v>
      </c>
      <c r="C21" s="6"/>
      <c r="D21" s="1"/>
    </row>
    <row r="22" spans="1:4" x14ac:dyDescent="0.2">
      <c r="A22" s="1"/>
      <c r="B22" s="5">
        <f t="shared" si="0"/>
        <v>19</v>
      </c>
      <c r="C22" s="6"/>
      <c r="D22" s="1"/>
    </row>
    <row r="23" spans="1:4" x14ac:dyDescent="0.2">
      <c r="A23" s="1"/>
      <c r="B23" s="5">
        <f t="shared" si="0"/>
        <v>20</v>
      </c>
      <c r="C23" s="6"/>
      <c r="D23" s="1"/>
    </row>
    <row r="24" spans="1:4" x14ac:dyDescent="0.2">
      <c r="A24" s="1"/>
      <c r="B24" s="5">
        <f t="shared" si="0"/>
        <v>21</v>
      </c>
      <c r="C24" s="6"/>
      <c r="D24" s="1"/>
    </row>
    <row r="25" spans="1:4" x14ac:dyDescent="0.2">
      <c r="A25" s="1"/>
      <c r="B25" s="5">
        <f t="shared" si="0"/>
        <v>22</v>
      </c>
      <c r="C25" s="6"/>
      <c r="D25" s="1"/>
    </row>
    <row r="26" spans="1:4" x14ac:dyDescent="0.2">
      <c r="A26" s="1"/>
      <c r="B26" s="5">
        <f t="shared" si="0"/>
        <v>23</v>
      </c>
      <c r="C26" s="6"/>
      <c r="D26" s="1"/>
    </row>
    <row r="27" spans="1:4" x14ac:dyDescent="0.2">
      <c r="A27" s="1"/>
      <c r="B27" s="5">
        <f t="shared" si="0"/>
        <v>24</v>
      </c>
      <c r="C27" s="6"/>
      <c r="D27" s="1"/>
    </row>
    <row r="28" spans="1:4" x14ac:dyDescent="0.2">
      <c r="A28" s="1"/>
      <c r="B28" s="5">
        <f t="shared" si="0"/>
        <v>25</v>
      </c>
      <c r="C28" s="6"/>
      <c r="D28" s="1"/>
    </row>
    <row r="29" spans="1:4" x14ac:dyDescent="0.2">
      <c r="A29" s="1"/>
      <c r="B29" s="1"/>
      <c r="C29" s="1"/>
      <c r="D29" s="1"/>
    </row>
  </sheetData>
  <mergeCells count="2">
    <mergeCell ref="B2:C2"/>
    <mergeCell ref="B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Income</vt:lpstr>
      <vt:lpstr>Expenditure</vt:lpstr>
      <vt:lpstr>Pupil Numbers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2022-11-28T16:18:50Z</cp:lastPrinted>
  <dcterms:created xsi:type="dcterms:W3CDTF">2018-07-03T08:09:41Z</dcterms:created>
  <dcterms:modified xsi:type="dcterms:W3CDTF">2023-06-26T17:41:43Z</dcterms:modified>
</cp:coreProperties>
</file>