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14th July 2020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D32" i="3"/>
  <c r="F32" i="3"/>
  <c r="G32" i="3"/>
  <c r="H32" i="3"/>
  <c r="E32" i="3"/>
  <c r="H16" i="3"/>
  <c r="G16" i="3"/>
  <c r="F16" i="3"/>
  <c r="E16" i="3"/>
  <c r="D16" i="3"/>
  <c r="C16" i="3"/>
  <c r="H63" i="4" l="1"/>
  <c r="G63" i="4"/>
  <c r="F63" i="4"/>
  <c r="E63" i="4" l="1"/>
  <c r="D63" i="4"/>
  <c r="C63" i="4"/>
  <c r="H73" i="4" l="1"/>
  <c r="G73" i="4" l="1"/>
  <c r="F73" i="4"/>
  <c r="D48" i="2" l="1"/>
  <c r="D49" i="2"/>
  <c r="C49" i="2"/>
  <c r="C48" i="2"/>
  <c r="C50" i="2" s="1"/>
  <c r="D50" i="2" l="1"/>
  <c r="E22" i="3"/>
  <c r="E13" i="2" s="1"/>
  <c r="F22" i="3"/>
  <c r="F13" i="2" s="1"/>
  <c r="G22" i="3"/>
  <c r="G13" i="2" s="1"/>
  <c r="H22" i="3"/>
  <c r="H13" i="2" s="1"/>
  <c r="E28" i="3"/>
  <c r="F28" i="3"/>
  <c r="G28" i="3"/>
  <c r="H28" i="3"/>
  <c r="H14" i="2" s="1"/>
  <c r="D42" i="3"/>
  <c r="E42" i="3"/>
  <c r="E16" i="2" s="1"/>
  <c r="F42" i="3"/>
  <c r="F16" i="2" s="1"/>
  <c r="G42" i="3"/>
  <c r="G16" i="2" s="1"/>
  <c r="H42" i="3"/>
  <c r="H16" i="2" s="1"/>
  <c r="D9" i="3"/>
  <c r="C9" i="3"/>
  <c r="H78" i="4"/>
  <c r="H33" i="2" s="1"/>
  <c r="H36" i="2" s="1"/>
  <c r="G78" i="4"/>
  <c r="G33" i="2" s="1"/>
  <c r="G36" i="2" s="1"/>
  <c r="F78" i="4"/>
  <c r="F33" i="2" s="1"/>
  <c r="F36" i="2" s="1"/>
  <c r="E78" i="4"/>
  <c r="E33" i="2" s="1"/>
  <c r="E36" i="2" s="1"/>
  <c r="D78" i="4"/>
  <c r="C78" i="4"/>
  <c r="H47" i="3"/>
  <c r="H17" i="2" s="1"/>
  <c r="H20" i="2" s="1"/>
  <c r="G47" i="3"/>
  <c r="G17" i="2" s="1"/>
  <c r="G20" i="2" s="1"/>
  <c r="F47" i="3"/>
  <c r="F17" i="2" s="1"/>
  <c r="F20" i="2" s="1"/>
  <c r="E47" i="3"/>
  <c r="E17" i="2" s="1"/>
  <c r="E20" i="2" s="1"/>
  <c r="D47" i="3"/>
  <c r="D17" i="2" s="1"/>
  <c r="D20" i="2" s="1"/>
  <c r="C47" i="3"/>
  <c r="G14" i="2" l="1"/>
  <c r="F14" i="2"/>
  <c r="E14" i="2"/>
  <c r="C17" i="2"/>
  <c r="C20" i="2" s="1"/>
  <c r="D33" i="2"/>
  <c r="D36" i="2" s="1"/>
  <c r="D46" i="2" s="1"/>
  <c r="D52" i="2" s="1"/>
  <c r="C33" i="2"/>
  <c r="C36" i="2" s="1"/>
  <c r="G46" i="2"/>
  <c r="H46" i="2"/>
  <c r="E46" i="2"/>
  <c r="F46" i="2"/>
  <c r="E73" i="4"/>
  <c r="E32" i="2" s="1"/>
  <c r="D73" i="4"/>
  <c r="C73" i="4"/>
  <c r="E8" i="3" l="1"/>
  <c r="E49" i="2" s="1"/>
  <c r="E52" i="2" s="1"/>
  <c r="C46" i="2"/>
  <c r="C52" i="2" s="1"/>
  <c r="C42" i="3"/>
  <c r="F8" i="3" l="1"/>
  <c r="F49" i="2" s="1"/>
  <c r="F52" i="2" s="1"/>
  <c r="H20" i="4"/>
  <c r="H26" i="2" s="1"/>
  <c r="G20" i="4"/>
  <c r="G26" i="2" s="1"/>
  <c r="F20" i="4"/>
  <c r="F26" i="2" s="1"/>
  <c r="E20" i="4"/>
  <c r="E26" i="2" s="1"/>
  <c r="D20" i="4"/>
  <c r="C20" i="4"/>
  <c r="G8" i="3" l="1"/>
  <c r="G49" i="2" s="1"/>
  <c r="G52" i="2" s="1"/>
  <c r="H8" i="3" s="1"/>
  <c r="H49" i="2" s="1"/>
  <c r="H52" i="2" s="1"/>
  <c r="E15" i="2"/>
  <c r="F15" i="2"/>
  <c r="G15" i="2"/>
  <c r="H15" i="2"/>
  <c r="E67" i="4" l="1"/>
  <c r="E31" i="2" s="1"/>
  <c r="F67" i="4"/>
  <c r="F31" i="2" s="1"/>
  <c r="G67" i="4"/>
  <c r="G31" i="2" s="1"/>
  <c r="H67" i="4"/>
  <c r="H31" i="2" s="1"/>
  <c r="E30" i="2"/>
  <c r="F30" i="2"/>
  <c r="G30" i="2"/>
  <c r="H30" i="2"/>
  <c r="F32" i="2"/>
  <c r="G32" i="2"/>
  <c r="H32" i="2"/>
  <c r="E9" i="4" l="1"/>
  <c r="F9" i="4"/>
  <c r="G9" i="4"/>
  <c r="H9" i="4"/>
  <c r="E42" i="4"/>
  <c r="E29" i="2" s="1"/>
  <c r="F42" i="4"/>
  <c r="F29" i="2" s="1"/>
  <c r="G42" i="4"/>
  <c r="G29" i="2" s="1"/>
  <c r="H42" i="4"/>
  <c r="H29" i="2" s="1"/>
  <c r="E35" i="4"/>
  <c r="E28" i="2" s="1"/>
  <c r="F35" i="4"/>
  <c r="F28" i="2" s="1"/>
  <c r="G35" i="4"/>
  <c r="G28" i="2" s="1"/>
  <c r="H35" i="4"/>
  <c r="H28" i="2" s="1"/>
  <c r="E24" i="2" l="1"/>
  <c r="G24" i="2"/>
  <c r="H24" i="2"/>
  <c r="F24" i="2"/>
  <c r="E28" i="4"/>
  <c r="E27" i="2" s="1"/>
  <c r="F28" i="4"/>
  <c r="F27" i="2" s="1"/>
  <c r="G28" i="4"/>
  <c r="G27" i="2" s="1"/>
  <c r="H28" i="4"/>
  <c r="H27" i="2" s="1"/>
  <c r="E13" i="4"/>
  <c r="E25" i="2" s="1"/>
  <c r="F13" i="4"/>
  <c r="F25" i="2" s="1"/>
  <c r="G13" i="4"/>
  <c r="G25" i="2" s="1"/>
  <c r="H13" i="4"/>
  <c r="H25" i="2" s="1"/>
  <c r="D42" i="4"/>
  <c r="D28" i="4"/>
  <c r="D35" i="4"/>
  <c r="D67" i="4"/>
  <c r="D13" i="4"/>
  <c r="D9" i="4"/>
  <c r="H80" i="4" l="1"/>
  <c r="G80" i="4"/>
  <c r="F80" i="4"/>
  <c r="E80" i="4"/>
  <c r="D80" i="4"/>
  <c r="H35" i="2"/>
  <c r="H37" i="2" s="1"/>
  <c r="F35" i="2"/>
  <c r="F37" i="2" s="1"/>
  <c r="E35" i="2"/>
  <c r="E37" i="2" s="1"/>
  <c r="G35" i="2"/>
  <c r="G37" i="2" s="1"/>
  <c r="C67" i="4"/>
  <c r="C42" i="4"/>
  <c r="C35" i="4"/>
  <c r="C28" i="4"/>
  <c r="C13" i="4"/>
  <c r="C9" i="4"/>
  <c r="C80" i="4" l="1"/>
  <c r="D16" i="2"/>
  <c r="C15" i="2"/>
  <c r="D28" i="3"/>
  <c r="D14" i="2" s="1"/>
  <c r="C28" i="3"/>
  <c r="C14" i="2" s="1"/>
  <c r="D22" i="3"/>
  <c r="D13" i="2" s="1"/>
  <c r="C22" i="3"/>
  <c r="C13" i="2" s="1"/>
  <c r="E49" i="3"/>
  <c r="F49" i="3"/>
  <c r="G49" i="3"/>
  <c r="D24" i="2"/>
  <c r="E41" i="2"/>
  <c r="F41" i="2"/>
  <c r="G41" i="2"/>
  <c r="H41" i="2"/>
  <c r="D25" i="2"/>
  <c r="D26" i="2"/>
  <c r="D27" i="2"/>
  <c r="D28" i="2"/>
  <c r="D29" i="2"/>
  <c r="D30" i="2"/>
  <c r="D31" i="2"/>
  <c r="D32" i="2"/>
  <c r="C32" i="2"/>
  <c r="C31" i="2"/>
  <c r="C30" i="2"/>
  <c r="C29" i="2"/>
  <c r="C28" i="2"/>
  <c r="C27" i="2"/>
  <c r="C26" i="2"/>
  <c r="C25" i="2"/>
  <c r="C24" i="2"/>
  <c r="D15" i="2"/>
  <c r="C16" i="2"/>
  <c r="C49" i="3" l="1"/>
  <c r="D49" i="3"/>
  <c r="C35" i="2"/>
  <c r="C37" i="2" s="1"/>
  <c r="D35" i="2"/>
  <c r="E12" i="2"/>
  <c r="D12" i="2"/>
  <c r="D19" i="2" s="1"/>
  <c r="D21" i="2" s="1"/>
  <c r="H12" i="2"/>
  <c r="H19" i="2" s="1"/>
  <c r="H21" i="2" s="1"/>
  <c r="H49" i="3"/>
  <c r="G12" i="2"/>
  <c r="G19" i="2" s="1"/>
  <c r="G21" i="2" s="1"/>
  <c r="F12" i="2"/>
  <c r="C41" i="2"/>
  <c r="D41" i="2"/>
  <c r="F39" i="2"/>
  <c r="E39" i="2"/>
  <c r="H39" i="2"/>
  <c r="G39" i="2"/>
  <c r="C12" i="2"/>
  <c r="E40" i="2" l="1"/>
  <c r="E19" i="2"/>
  <c r="E21" i="2" s="1"/>
  <c r="C19" i="2"/>
  <c r="C21" i="2" s="1"/>
  <c r="F40" i="2"/>
  <c r="F19" i="2"/>
  <c r="F21" i="2" s="1"/>
  <c r="D37" i="2"/>
  <c r="D39" i="2" s="1"/>
  <c r="D45" i="2"/>
  <c r="G45" i="2"/>
  <c r="D40" i="2"/>
  <c r="H45" i="2"/>
  <c r="H40" i="2"/>
  <c r="G40" i="2"/>
  <c r="C39" i="2"/>
  <c r="C40" i="2"/>
  <c r="E45" i="2" l="1"/>
  <c r="E47" i="2" s="1"/>
  <c r="F45" i="2"/>
  <c r="F47" i="2" s="1"/>
  <c r="C45" i="2"/>
  <c r="D51" i="2"/>
  <c r="E7" i="3" s="1"/>
  <c r="D47" i="2"/>
  <c r="H47" i="2"/>
  <c r="G47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51" i="2" l="1"/>
  <c r="C53" i="2" s="1"/>
  <c r="C47" i="2"/>
  <c r="D53" i="2"/>
  <c r="F38" i="5"/>
  <c r="D38" i="5"/>
  <c r="E38" i="5"/>
  <c r="C38" i="5"/>
  <c r="G38" i="5"/>
  <c r="G20" i="5"/>
  <c r="H7" i="2" s="1"/>
  <c r="H42" i="2" s="1"/>
  <c r="D20" i="5"/>
  <c r="E7" i="2" s="1"/>
  <c r="E42" i="2" s="1"/>
  <c r="F20" i="5"/>
  <c r="G7" i="2" s="1"/>
  <c r="G42" i="2" s="1"/>
  <c r="E20" i="5"/>
  <c r="F7" i="2" s="1"/>
  <c r="F42" i="2" s="1"/>
  <c r="C20" i="5"/>
  <c r="C7" i="2" s="1"/>
  <c r="C4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8" i="2" l="1"/>
  <c r="E9" i="3"/>
  <c r="D7" i="2"/>
  <c r="D42" i="2" s="1"/>
  <c r="E50" i="2" l="1"/>
  <c r="E51" i="2"/>
  <c r="F7" i="3" s="1"/>
  <c r="E53" i="2" l="1"/>
  <c r="F48" i="2" l="1"/>
  <c r="F9" i="3"/>
  <c r="F50" i="2" l="1"/>
  <c r="F51" i="2"/>
  <c r="G7" i="3" s="1"/>
  <c r="F53" i="2" l="1"/>
  <c r="G48" i="2" l="1"/>
  <c r="G9" i="3"/>
  <c r="G50" i="2" l="1"/>
  <c r="G51" i="2"/>
  <c r="G53" i="2" l="1"/>
  <c r="H7" i="3"/>
  <c r="H48" i="2" l="1"/>
  <c r="H9" i="3"/>
  <c r="H50" i="2" l="1"/>
  <c r="H51" i="2"/>
  <c r="H53" i="2" s="1"/>
</calcChain>
</file>

<file path=xl/sharedStrings.xml><?xml version="1.0" encoding="utf-8"?>
<sst xmlns="http://schemas.openxmlformats.org/spreadsheetml/2006/main" count="245" uniqueCount="183">
  <si>
    <t>Shenfield High School</t>
  </si>
  <si>
    <t>INCOME</t>
  </si>
  <si>
    <t>2019-20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</si>
  <si>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</si>
  <si>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</si>
  <si>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</si>
  <si>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</si>
  <si>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</si>
  <si>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</si>
  <si>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</si>
  <si>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</si>
  <si>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</si>
  <si>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</si>
  <si>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</si>
  <si>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</si>
  <si>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</si>
  <si>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</si>
  <si>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</si>
  <si>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</si>
  <si>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LA falling rolls funding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</si>
  <si>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</si>
  <si>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</si>
  <si>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</si>
  <si>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</si>
  <si>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</si>
  <si>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</si>
  <si>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</si>
  <si>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</si>
  <si>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</si>
  <si>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</si>
  <si>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</si>
  <si>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</si>
  <si>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</si>
  <si>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</si>
  <si>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</si>
  <si>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</si>
  <si>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</si>
  <si>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</si>
  <si>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</si>
  <si>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</si>
  <si>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Support Staff</t>
  </si>
  <si>
    <t>Overtime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</si>
  <si>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</si>
  <si>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</si>
  <si>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</si>
  <si>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</si>
  <si>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</si>
  <si>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</si>
  <si>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</si>
  <si>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</si>
  <si>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</si>
  <si>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</si>
  <si>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</si>
  <si>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</si>
  <si>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</si>
  <si>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</si>
  <si>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</si>
  <si>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</si>
  <si>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</si>
  <si>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</si>
  <si>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</si>
  <si>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</si>
  <si>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Catering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</si>
  <si>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</si>
  <si>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</si>
  <si>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</si>
  <si>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</si>
  <si>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</si>
  <si>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</si>
  <si>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</si>
  <si>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</si>
  <si>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</si>
  <si>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</si>
  <si>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</si>
  <si>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</si>
  <si>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</si>
  <si>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</si>
  <si>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</si>
  <si>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</si>
  <si>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</si>
  <si>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</si>
  <si>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</si>
  <si>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PUPIL NUMBERS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</si>
  <si>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</si>
  <si>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</si>
  <si>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</si>
  <si>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</si>
  <si>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</si>
  <si>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</si>
  <si>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</si>
  <si>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</si>
  <si>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</si>
  <si>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</si>
  <si>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</si>
  <si>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</si>
  <si>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</si>
  <si>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</si>
  <si>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</si>
  <si>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2019-20  Census day Jan 2019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</si>
  <si>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</si>
  <si>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</si>
  <si>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</si>
  <si>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</si>
  <si>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</si>
  <si>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</si>
  <si>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</si>
  <si>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</si>
  <si>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</si>
  <si>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</si>
  <si>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</si>
  <si>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</si>
  <si>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</si>
  <si>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</si>
  <si>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</si>
  <si>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</si>
  <si>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</si>
  <si>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</si>
  <si>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</si>
  <si>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</si>
  <si>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Average teacher cost to school</t>
  </si>
  <si>
    <t>Pupil to teacher ratio</t>
  </si>
  <si>
    <t>Pupil Exclusion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</si>
  <si>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</si>
  <si>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</si>
  <si>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Staff salary costs as % of ESFA &amp; LA funding</t>
  </si>
  <si>
    <t>Staff salary costs as % of total expenditure</t>
  </si>
  <si>
    <t>Teachers Pension Grant</t>
  </si>
  <si>
    <t>LA Essex LAC</t>
  </si>
  <si>
    <t>CIF Loan Repay</t>
  </si>
  <si>
    <t>2019-20 Budget</t>
  </si>
  <si>
    <t>2019-20 Updated</t>
  </si>
  <si>
    <t>2023-24</t>
  </si>
  <si>
    <r>
      <t xml:space="preserve">Unrestricted carry forward </t>
    </r>
    <r>
      <rPr>
        <sz val="10"/>
        <color theme="1"/>
        <rFont val="Tahoma"/>
        <family val="2"/>
      </rPr>
      <t>(free reserves)</t>
    </r>
  </si>
  <si>
    <t>Capital carry forward</t>
  </si>
  <si>
    <t>Other authorities income LAC\SEN (i.e.Bexley)</t>
  </si>
  <si>
    <t>Capital Income</t>
  </si>
  <si>
    <t>School improvement - DFC</t>
  </si>
  <si>
    <t>CIF Project 1 - Fire Safety</t>
  </si>
  <si>
    <t xml:space="preserve">CIF Project 2 </t>
  </si>
  <si>
    <t>PP Staffing + PP Catchup Staffing</t>
  </si>
  <si>
    <t>FSM Staff - Pabulum Catering</t>
  </si>
  <si>
    <t>Capital Expenditure</t>
  </si>
  <si>
    <t>CIF project 1 - Fire Safety</t>
  </si>
  <si>
    <t xml:space="preserve">CIF project 2 </t>
  </si>
  <si>
    <t>2023-24  Census day Jan 2023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</si>
  <si>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</si>
  <si>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</si>
  <si>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</si>
  <si>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</si>
  <si>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</si>
  <si>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</si>
  <si>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</si>
  <si>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</si>
  <si>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</si>
  <si>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</si>
  <si>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</si>
  <si>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</si>
  <si>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</si>
  <si>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</si>
  <si>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Teachers (FTE)</t>
  </si>
  <si>
    <t xml:space="preserve">CIF expenditure from in year income only, not inc carryforward which is assumed all spent </t>
  </si>
  <si>
    <t>Capital carryforwrd includes DFC only (CIF projects excluded)</t>
  </si>
  <si>
    <t>Added £500 to interventions pot (V3)</t>
  </si>
  <si>
    <t>Energy increase by 5% per year</t>
  </si>
  <si>
    <t>2020-21  Census day Jan 2020</t>
  </si>
  <si>
    <t>2021-22  Census day Jan 2021</t>
  </si>
  <si>
    <t>2022-23  Census day Jan 2022</t>
  </si>
  <si>
    <t>Includes overtime premises (10k 19-20 then 3.5k p/a)</t>
  </si>
  <si>
    <t>2019-20 includes £20k SEN grant</t>
  </si>
  <si>
    <t xml:space="preserve">Bexley £25,500 plus 1 Havering </t>
  </si>
  <si>
    <t>Added £27,255 (V1), £5992 (v9)</t>
  </si>
  <si>
    <t>Apprenticeship Grant</t>
  </si>
  <si>
    <t>Recruitment up £3750 (TES fee)</t>
  </si>
  <si>
    <t>Published PP funding plus £4,600 2x post LAC</t>
  </si>
  <si>
    <t>5 Year Forecast: Expenditure JUNE</t>
  </si>
  <si>
    <t>5 Year Forecast: Income JUNE</t>
  </si>
  <si>
    <t>5 Year Forecast: Summary JUNE</t>
  </si>
  <si>
    <t>5 Year Forecast: Pupil Numbers and Pupil Premium JUNE</t>
  </si>
  <si>
    <t>Budget Forecast Plan Notes JUNE</t>
  </si>
  <si>
    <t>Year end balance adjustment</t>
  </si>
  <si>
    <t>Staff Room Fund</t>
  </si>
  <si>
    <t>Productions Maintenance</t>
  </si>
  <si>
    <t>Posst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</si>
</sst>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0.0%"/>
  </numFmts>
  <fonts count="14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sz val="12"/>
      <color theme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4" borderId="9" xfId="0" applyFont="1" applyFill="1" applyBorder="1" applyAlignment="1">
      <alignment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40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0" fontId="1" fillId="4" borderId="37" xfId="0" applyFont="1" applyFill="1" applyBorder="1"/>
    <xf numFmtId="165" fontId="1" fillId="4" borderId="14" xfId="0" applyNumberFormat="1" applyFont="1" applyFill="1" applyBorder="1"/>
    <xf numFmtId="2" fontId="1" fillId="4" borderId="11" xfId="0" applyNumberFormat="1" applyFont="1" applyFill="1" applyBorder="1"/>
    <xf numFmtId="0" fontId="1" fillId="4" borderId="16" xfId="0" applyFont="1" applyFill="1" applyBorder="1"/>
    <xf numFmtId="0" fontId="1" fillId="4" borderId="36" xfId="0" applyFont="1" applyFill="1" applyBorder="1"/>
    <xf numFmtId="165" fontId="1" fillId="4" borderId="10" xfId="0" applyNumberFormat="1" applyFont="1" applyFill="1" applyBorder="1"/>
    <xf numFmtId="0" fontId="7" fillId="2" borderId="15" xfId="0" applyFont="1" applyFill="1" applyBorder="1"/>
    <xf numFmtId="1" fontId="7" fillId="2" borderId="15" xfId="0" applyNumberFormat="1" applyFont="1" applyFill="1" applyBorder="1"/>
    <xf numFmtId="0" fontId="7" fillId="0" borderId="1" xfId="0" applyFont="1" applyBorder="1" applyAlignment="1">
      <alignment horizontal="left" vertical="top"/>
    </xf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41" xfId="0" applyFont="1" applyBorder="1" applyAlignment="1">
      <alignment vertical="top"/>
    </xf>
    <xf numFmtId="164" fontId="1" fillId="5" borderId="22" xfId="0" applyNumberFormat="1" applyFont="1" applyFill="1" applyBorder="1" applyAlignment="1">
      <alignment horizontal="right" vertical="top"/>
    </xf>
    <xf numFmtId="164" fontId="1" fillId="5" borderId="28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9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6" xfId="0" applyNumberFormat="1" applyFont="1" applyFill="1" applyBorder="1"/>
    <xf numFmtId="164" fontId="1" fillId="8" borderId="37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9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8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5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5" xfId="0" applyFont="1" applyFill="1" applyBorder="1"/>
    <xf numFmtId="0" fontId="1" fillId="8" borderId="37" xfId="0" applyFont="1" applyFill="1" applyBorder="1"/>
    <xf numFmtId="164" fontId="1" fillId="4" borderId="17" xfId="0" applyNumberFormat="1" applyFont="1" applyFill="1" applyBorder="1"/>
    <xf numFmtId="164" fontId="1" fillId="4" borderId="45" xfId="0" applyNumberFormat="1" applyFont="1" applyFill="1" applyBorder="1"/>
    <xf numFmtId="0" fontId="1" fillId="4" borderId="17" xfId="0" applyFont="1" applyFill="1" applyBorder="1"/>
    <xf numFmtId="2" fontId="8" fillId="0" borderId="5" xfId="0" applyNumberFormat="1" applyFont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38" fontId="11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9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2" fillId="4" borderId="7" xfId="0" applyNumberFormat="1" applyFont="1" applyFill="1" applyBorder="1" applyAlignment="1">
      <alignment horizontal="right" vertical="top"/>
    </xf>
    <xf numFmtId="164" fontId="12" fillId="4" borderId="22" xfId="0" applyNumberFormat="1" applyFont="1" applyFill="1" applyBorder="1" applyAlignment="1">
      <alignment horizontal="right" vertical="top"/>
    </xf>
    <xf numFmtId="164" fontId="12" fillId="4" borderId="42" xfId="0" applyNumberFormat="1" applyFont="1" applyFill="1" applyBorder="1" applyAlignment="1">
      <alignment horizontal="right" vertical="top"/>
    </xf>
    <xf numFmtId="164" fontId="12" fillId="4" borderId="28" xfId="0" applyNumberFormat="1" applyFont="1" applyFill="1" applyBorder="1" applyAlignment="1">
      <alignment horizontal="right" vertical="top"/>
    </xf>
    <xf numFmtId="164" fontId="12" fillId="5" borderId="35" xfId="0" applyNumberFormat="1" applyFont="1" applyFill="1" applyBorder="1" applyAlignment="1">
      <alignment horizontal="right" vertical="top"/>
    </xf>
    <xf numFmtId="164" fontId="12" fillId="4" borderId="3" xfId="0" applyNumberFormat="1" applyFont="1" applyFill="1" applyBorder="1" applyAlignment="1">
      <alignment horizontal="right" vertical="top"/>
    </xf>
    <xf numFmtId="164" fontId="12" fillId="4" borderId="21" xfId="0" applyNumberFormat="1" applyFont="1" applyFill="1" applyBorder="1" applyAlignment="1">
      <alignment horizontal="right" vertical="top"/>
    </xf>
    <xf numFmtId="164" fontId="12" fillId="4" borderId="24" xfId="0" applyNumberFormat="1" applyFont="1" applyFill="1" applyBorder="1" applyAlignment="1">
      <alignment horizontal="right" vertical="top"/>
    </xf>
    <xf numFmtId="164" fontId="12" fillId="4" borderId="40" xfId="0" applyNumberFormat="1" applyFont="1" applyFill="1" applyBorder="1" applyAlignment="1">
      <alignment horizontal="right" vertical="top"/>
    </xf>
    <xf numFmtId="164" fontId="12" fillId="4" borderId="25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164" fontId="12" fillId="8" borderId="16" xfId="0" applyNumberFormat="1" applyFont="1" applyFill="1" applyBorder="1" applyAlignment="1">
      <alignment horizontal="right" vertical="top"/>
    </xf>
    <xf numFmtId="164" fontId="12" fillId="8" borderId="36" xfId="0" applyNumberFormat="1" applyFont="1" applyFill="1" applyBorder="1" applyAlignment="1">
      <alignment horizontal="right" vertical="top"/>
    </xf>
    <xf numFmtId="164" fontId="12" fillId="8" borderId="37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2" fillId="4" borderId="47" xfId="0" applyNumberFormat="1" applyFont="1" applyFill="1" applyBorder="1" applyAlignment="1">
      <alignment horizontal="right" vertical="top"/>
    </xf>
    <xf numFmtId="164" fontId="1" fillId="4" borderId="48" xfId="0" applyNumberFormat="1" applyFont="1" applyFill="1" applyBorder="1" applyAlignment="1">
      <alignment horizontal="right" vertical="top"/>
    </xf>
    <xf numFmtId="164" fontId="1" fillId="4" borderId="49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50" xfId="0" applyNumberFormat="1" applyFont="1" applyFill="1" applyBorder="1" applyAlignment="1">
      <alignment horizontal="right" vertical="top"/>
    </xf>
    <xf numFmtId="0" fontId="1" fillId="4" borderId="38" xfId="0" applyFont="1" applyFill="1" applyBorder="1" applyAlignment="1">
      <alignment vertical="top"/>
    </xf>
    <xf numFmtId="164" fontId="12" fillId="4" borderId="48" xfId="0" applyNumberFormat="1" applyFont="1" applyFill="1" applyBorder="1" applyAlignment="1">
      <alignment horizontal="right" vertical="top"/>
    </xf>
    <xf numFmtId="164" fontId="12" fillId="8" borderId="14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11" xfId="0" applyNumberFormat="1" applyFont="1" applyFill="1" applyBorder="1" applyAlignment="1">
      <alignment horizontal="right" vertical="top"/>
    </xf>
    <xf numFmtId="164" fontId="1" fillId="8" borderId="11" xfId="0" applyNumberFormat="1" applyFont="1" applyFill="1" applyBorder="1" applyAlignment="1">
      <alignment horizontal="right" vertical="top"/>
    </xf>
    <xf numFmtId="164" fontId="13" fillId="4" borderId="3" xfId="0" applyNumberFormat="1" applyFont="1" applyFill="1" applyBorder="1" applyAlignment="1">
      <alignment horizontal="right" vertical="top"/>
    </xf>
    <xf numFmtId="164" fontId="13" fillId="4" borderId="12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2" fillId="4" borderId="35" xfId="0" applyNumberFormat="1" applyFont="1" applyFill="1" applyBorder="1" applyAlignment="1">
      <alignment horizontal="right" vertical="top"/>
    </xf>
    <xf numFmtId="164" fontId="12" fillId="4" borderId="51" xfId="0" applyNumberFormat="1" applyFont="1" applyFill="1" applyBorder="1" applyAlignment="1">
      <alignment horizontal="right" vertical="top"/>
    </xf>
    <xf numFmtId="164" fontId="12" fillId="4" borderId="52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53" xfId="0" applyNumberFormat="1" applyFont="1" applyFill="1" applyBorder="1" applyAlignment="1">
      <alignment horizontal="right" vertical="top"/>
    </xf>
    <xf numFmtId="164" fontId="8" fillId="4" borderId="54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33" xfId="0" applyFont="1" applyFill="1" applyBorder="1" applyAlignment="1" applyProtection="1">
      <alignment horizontal="left" vertical="top" wrapText="1"/>
    </xf>
    <xf numFmtId="0" fontId="6" fillId="6" borderId="34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15" sqref="E15"/>
    </sheetView>
  </sheetViews>
  <sheetFormatPr defaultRowHeight="15" x14ac:dyDescent="0.2"/>
  <cols>
    <col min="1" max="1" width="1.77734375" style="2" customWidth="1"/>
    <col min="2" max="2" width="41.218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12"/>
    </row>
    <row r="3" spans="1:9" ht="20.25" customHeight="1" thickBot="1" x14ac:dyDescent="0.25">
      <c r="A3" s="1"/>
      <c r="B3" s="190" t="s">
        <v>176</v>
      </c>
      <c r="C3" s="191"/>
      <c r="D3" s="191"/>
      <c r="E3" s="191"/>
      <c r="F3" s="191"/>
      <c r="G3" s="191"/>
      <c r="H3" s="191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3"/>
    </row>
    <row r="6" spans="1:9" ht="15.75" thickBot="1" x14ac:dyDescent="0.25">
      <c r="A6" s="1"/>
      <c r="B6" s="193"/>
      <c r="C6" s="193"/>
      <c r="D6" s="193"/>
      <c r="E6" s="193"/>
      <c r="F6" s="193"/>
      <c r="G6" s="193"/>
      <c r="H6" s="193"/>
      <c r="I6" s="13"/>
    </row>
    <row r="7" spans="1:9" s="67" customFormat="1" ht="18.75" thickBot="1" x14ac:dyDescent="0.3">
      <c r="A7" s="69"/>
      <c r="B7" s="68" t="s">
        <v>112</v>
      </c>
      <c r="C7" s="70">
        <f>'Pupil Numbers and PP'!C20</f>
        <v>1353</v>
      </c>
      <c r="D7" s="70">
        <f>'Pupil Numbers and PP'!C20</f>
        <v>1353</v>
      </c>
      <c r="E7" s="70">
        <f>'Pupil Numbers and PP'!D20</f>
        <v>1423</v>
      </c>
      <c r="F7" s="70">
        <f>'Pupil Numbers and PP'!E20</f>
        <v>1493</v>
      </c>
      <c r="G7" s="70">
        <f>'Pupil Numbers and PP'!F20</f>
        <v>1506</v>
      </c>
      <c r="H7" s="70">
        <f>'Pupil Numbers and PP'!G20</f>
        <v>1503</v>
      </c>
      <c r="I7" s="13"/>
    </row>
    <row r="8" spans="1:9" s="67" customFormat="1" ht="18.75" thickBot="1" x14ac:dyDescent="0.3">
      <c r="A8" s="69"/>
      <c r="B8" s="95"/>
      <c r="C8" s="96"/>
      <c r="D8" s="96"/>
      <c r="E8" s="96"/>
      <c r="F8" s="96"/>
      <c r="G8" s="96"/>
      <c r="H8" s="96"/>
      <c r="I8" s="13"/>
    </row>
    <row r="9" spans="1:9" s="14" customFormat="1" ht="18.75" thickBot="1" x14ac:dyDescent="0.3">
      <c r="A9" s="13"/>
      <c r="B9" s="97" t="s">
        <v>159</v>
      </c>
      <c r="C9" s="145">
        <v>76.45</v>
      </c>
      <c r="D9" s="145">
        <v>74.569999999999993</v>
      </c>
      <c r="E9" s="145">
        <v>76.52</v>
      </c>
      <c r="F9" s="145">
        <v>76.12</v>
      </c>
      <c r="G9" s="145">
        <v>76.12</v>
      </c>
      <c r="H9" s="145">
        <v>76.12</v>
      </c>
      <c r="I9" s="13"/>
    </row>
    <row r="10" spans="1:9" ht="15.75" thickBot="1" x14ac:dyDescent="0.25">
      <c r="A10" s="1"/>
      <c r="B10" s="197"/>
      <c r="C10" s="197"/>
      <c r="D10" s="197"/>
      <c r="E10" s="197"/>
      <c r="F10" s="197"/>
      <c r="G10" s="197"/>
      <c r="H10" s="197"/>
      <c r="I10" s="13"/>
    </row>
    <row r="11" spans="1:9" ht="18.75" thickBot="1" x14ac:dyDescent="0.3">
      <c r="A11" s="1"/>
      <c r="B11" s="194" t="s">
        <v>113</v>
      </c>
      <c r="C11" s="195"/>
      <c r="D11" s="195"/>
      <c r="E11" s="195"/>
      <c r="F11" s="195"/>
      <c r="G11" s="195"/>
      <c r="H11" s="196"/>
      <c r="I11" s="13"/>
    </row>
    <row r="12" spans="1:9" x14ac:dyDescent="0.2">
      <c r="A12" s="1"/>
      <c r="B12" s="144" t="s">
        <v>7</v>
      </c>
      <c r="C12" s="142">
        <f>Income!C16</f>
        <v>4816582</v>
      </c>
      <c r="D12" s="139">
        <f>Income!D16</f>
        <v>4840387</v>
      </c>
      <c r="E12" s="139">
        <f>Income!E16</f>
        <v>5465953</v>
      </c>
      <c r="F12" s="139">
        <f>Income!F16</f>
        <v>5911695</v>
      </c>
      <c r="G12" s="139">
        <f>Income!G16</f>
        <v>6274036</v>
      </c>
      <c r="H12" s="139">
        <f>Income!H16</f>
        <v>6408712</v>
      </c>
      <c r="I12" s="13"/>
    </row>
    <row r="13" spans="1:9" x14ac:dyDescent="0.2">
      <c r="A13" s="1"/>
      <c r="B13" s="93" t="s">
        <v>12</v>
      </c>
      <c r="C13" s="107">
        <f>Income!C22</f>
        <v>1805914</v>
      </c>
      <c r="D13" s="74">
        <f>Income!D22</f>
        <v>1843291</v>
      </c>
      <c r="E13" s="74">
        <f>Income!E22</f>
        <v>1854504</v>
      </c>
      <c r="F13" s="74">
        <f>Income!F22</f>
        <v>1810619</v>
      </c>
      <c r="G13" s="74">
        <f>Income!G22</f>
        <v>1845380</v>
      </c>
      <c r="H13" s="74">
        <f>Income!H22</f>
        <v>1801090</v>
      </c>
      <c r="I13" s="13"/>
    </row>
    <row r="14" spans="1:9" x14ac:dyDescent="0.2">
      <c r="A14" s="1"/>
      <c r="B14" s="93" t="s">
        <v>13</v>
      </c>
      <c r="C14" s="107">
        <f>Income!C28</f>
        <v>198107</v>
      </c>
      <c r="D14" s="74">
        <f>Income!D28</f>
        <v>219056</v>
      </c>
      <c r="E14" s="74">
        <f>Income!E28</f>
        <v>108169</v>
      </c>
      <c r="F14" s="74">
        <f>Income!F28</f>
        <v>92395</v>
      </c>
      <c r="G14" s="74">
        <f>Income!G28</f>
        <v>92395</v>
      </c>
      <c r="H14" s="74">
        <f>Income!H28</f>
        <v>92395</v>
      </c>
      <c r="I14" s="13"/>
    </row>
    <row r="15" spans="1:9" x14ac:dyDescent="0.2">
      <c r="A15" s="1"/>
      <c r="B15" s="93" t="s">
        <v>14</v>
      </c>
      <c r="C15" s="107">
        <f>Income!C32</f>
        <v>23800</v>
      </c>
      <c r="D15" s="74">
        <f>Income!D32</f>
        <v>23800</v>
      </c>
      <c r="E15" s="74">
        <f>Income!E32</f>
        <v>34200</v>
      </c>
      <c r="F15" s="74">
        <f>Income!F32</f>
        <v>23800</v>
      </c>
      <c r="G15" s="74">
        <f>Income!G32</f>
        <v>23800</v>
      </c>
      <c r="H15" s="74">
        <f>Income!H32</f>
        <v>23800</v>
      </c>
      <c r="I15" s="13"/>
    </row>
    <row r="16" spans="1:9" x14ac:dyDescent="0.2">
      <c r="A16" s="1"/>
      <c r="B16" s="140" t="s">
        <v>15</v>
      </c>
      <c r="C16" s="143">
        <f>Income!C42</f>
        <v>175250</v>
      </c>
      <c r="D16" s="104">
        <f>Income!D42</f>
        <v>115937</v>
      </c>
      <c r="E16" s="104">
        <f>Income!E42</f>
        <v>175250</v>
      </c>
      <c r="F16" s="104">
        <f>Income!F42</f>
        <v>175250</v>
      </c>
      <c r="G16" s="104">
        <f>Income!G42</f>
        <v>175250</v>
      </c>
      <c r="H16" s="104">
        <f>Income!H42</f>
        <v>175250</v>
      </c>
      <c r="I16" s="13"/>
    </row>
    <row r="17" spans="1:9" ht="15.75" thickBot="1" x14ac:dyDescent="0.25">
      <c r="A17" s="1"/>
      <c r="B17" s="141" t="s">
        <v>135</v>
      </c>
      <c r="C17" s="108">
        <f>Income!C47</f>
        <v>71569</v>
      </c>
      <c r="D17" s="109">
        <f>Income!D47</f>
        <v>71569</v>
      </c>
      <c r="E17" s="109">
        <f>Income!E47</f>
        <v>27569</v>
      </c>
      <c r="F17" s="109">
        <f>Income!F47</f>
        <v>27569</v>
      </c>
      <c r="G17" s="109">
        <f>Income!G47</f>
        <v>27569</v>
      </c>
      <c r="H17" s="109">
        <f>Income!H47</f>
        <v>27569</v>
      </c>
      <c r="I17" s="13"/>
    </row>
    <row r="18" spans="1:9" ht="15.75" thickBot="1" x14ac:dyDescent="0.25">
      <c r="A18" s="1"/>
      <c r="B18" s="98"/>
      <c r="C18" s="128"/>
      <c r="D18" s="128"/>
      <c r="E18" s="128"/>
      <c r="F18" s="128"/>
      <c r="G18" s="128"/>
      <c r="H18" s="128"/>
      <c r="I18" s="13"/>
    </row>
    <row r="19" spans="1:9" x14ac:dyDescent="0.2">
      <c r="A19" s="1"/>
      <c r="B19" s="136" t="s">
        <v>152</v>
      </c>
      <c r="C19" s="72">
        <f t="shared" ref="C19:H19" si="0">SUM(C12:C16)</f>
        <v>7019653</v>
      </c>
      <c r="D19" s="72">
        <f t="shared" si="0"/>
        <v>7042471</v>
      </c>
      <c r="E19" s="72">
        <f t="shared" si="0"/>
        <v>7638076</v>
      </c>
      <c r="F19" s="72">
        <f t="shared" si="0"/>
        <v>8013759</v>
      </c>
      <c r="G19" s="72">
        <f t="shared" si="0"/>
        <v>8410861</v>
      </c>
      <c r="H19" s="72">
        <f t="shared" si="0"/>
        <v>8501247</v>
      </c>
      <c r="I19" s="13"/>
    </row>
    <row r="20" spans="1:9" ht="15.75" thickBot="1" x14ac:dyDescent="0.25">
      <c r="A20" s="1"/>
      <c r="B20" s="137" t="s">
        <v>135</v>
      </c>
      <c r="C20" s="109">
        <f>SUM(C17)</f>
        <v>71569</v>
      </c>
      <c r="D20" s="109">
        <f t="shared" ref="D20:H20" si="1">SUM(D17)</f>
        <v>71569</v>
      </c>
      <c r="E20" s="109">
        <f t="shared" si="1"/>
        <v>27569</v>
      </c>
      <c r="F20" s="109">
        <f t="shared" si="1"/>
        <v>27569</v>
      </c>
      <c r="G20" s="109">
        <f t="shared" si="1"/>
        <v>27569</v>
      </c>
      <c r="H20" s="109">
        <f t="shared" si="1"/>
        <v>27569</v>
      </c>
      <c r="I20" s="13"/>
    </row>
    <row r="21" spans="1:9" ht="15.75" thickBot="1" x14ac:dyDescent="0.25">
      <c r="A21" s="1"/>
      <c r="B21" s="75" t="s">
        <v>114</v>
      </c>
      <c r="C21" s="81">
        <f>SUM(C19:C20)</f>
        <v>7091222</v>
      </c>
      <c r="D21" s="81">
        <f t="shared" ref="D21:H21" si="2">SUM(D19:D20)</f>
        <v>7114040</v>
      </c>
      <c r="E21" s="81">
        <f t="shared" si="2"/>
        <v>7665645</v>
      </c>
      <c r="F21" s="81">
        <f t="shared" si="2"/>
        <v>8041328</v>
      </c>
      <c r="G21" s="81">
        <f t="shared" si="2"/>
        <v>8438430</v>
      </c>
      <c r="H21" s="81">
        <f t="shared" si="2"/>
        <v>8528816</v>
      </c>
      <c r="I21" s="13"/>
    </row>
    <row r="22" spans="1:9" ht="15.75" thickBot="1" x14ac:dyDescent="0.25">
      <c r="A22" s="1"/>
      <c r="B22" s="193"/>
      <c r="C22" s="193"/>
      <c r="D22" s="193"/>
      <c r="E22" s="193"/>
      <c r="F22" s="193"/>
      <c r="G22" s="193"/>
      <c r="H22" s="193"/>
      <c r="I22" s="13"/>
    </row>
    <row r="23" spans="1:9" ht="18.75" thickBot="1" x14ac:dyDescent="0.3">
      <c r="A23" s="1"/>
      <c r="B23" s="194" t="s">
        <v>29</v>
      </c>
      <c r="C23" s="195"/>
      <c r="D23" s="195"/>
      <c r="E23" s="195"/>
      <c r="F23" s="195"/>
      <c r="G23" s="195"/>
      <c r="H23" s="196"/>
      <c r="I23" s="13"/>
    </row>
    <row r="24" spans="1:9" x14ac:dyDescent="0.2">
      <c r="A24" s="1"/>
      <c r="B24" s="71" t="s">
        <v>115</v>
      </c>
      <c r="C24" s="106">
        <f>Expenditure!C9</f>
        <v>4228306</v>
      </c>
      <c r="D24" s="72">
        <f>Expenditure!D9</f>
        <v>4271285</v>
      </c>
      <c r="E24" s="72">
        <f>Expenditure!E9</f>
        <v>4552514</v>
      </c>
      <c r="F24" s="72">
        <f>Expenditure!F9</f>
        <v>4678212</v>
      </c>
      <c r="G24" s="72">
        <f>Expenditure!G9</f>
        <v>4745337</v>
      </c>
      <c r="H24" s="72">
        <f>Expenditure!H9</f>
        <v>4800617</v>
      </c>
      <c r="I24" s="13"/>
    </row>
    <row r="25" spans="1:9" x14ac:dyDescent="0.2">
      <c r="A25" s="1"/>
      <c r="B25" s="73" t="s">
        <v>116</v>
      </c>
      <c r="C25" s="107">
        <f>Expenditure!C13</f>
        <v>1674504</v>
      </c>
      <c r="D25" s="74">
        <f>Expenditure!D13</f>
        <v>1677995</v>
      </c>
      <c r="E25" s="74">
        <f>Expenditure!E13</f>
        <v>1724960</v>
      </c>
      <c r="F25" s="74">
        <f>Expenditure!F13</f>
        <v>1798885</v>
      </c>
      <c r="G25" s="74">
        <f>Expenditure!G13</f>
        <v>1846420</v>
      </c>
      <c r="H25" s="74">
        <f>Expenditure!H13</f>
        <v>1858709</v>
      </c>
      <c r="I25" s="13"/>
    </row>
    <row r="26" spans="1:9" x14ac:dyDescent="0.2">
      <c r="A26" s="1"/>
      <c r="B26" s="73" t="s">
        <v>32</v>
      </c>
      <c r="C26" s="107">
        <f>Expenditure!C20</f>
        <v>56500</v>
      </c>
      <c r="D26" s="74">
        <f>Expenditure!D20</f>
        <v>65260</v>
      </c>
      <c r="E26" s="74">
        <f>Expenditure!E20</f>
        <v>72500</v>
      </c>
      <c r="F26" s="74">
        <f>Expenditure!F20</f>
        <v>73500</v>
      </c>
      <c r="G26" s="74">
        <f>Expenditure!G20</f>
        <v>74500</v>
      </c>
      <c r="H26" s="74">
        <f>Expenditure!H20</f>
        <v>75500</v>
      </c>
      <c r="I26" s="13"/>
    </row>
    <row r="27" spans="1:9" x14ac:dyDescent="0.2">
      <c r="A27" s="1"/>
      <c r="B27" s="73" t="s">
        <v>33</v>
      </c>
      <c r="C27" s="107">
        <f>Expenditure!C28</f>
        <v>85000</v>
      </c>
      <c r="D27" s="74">
        <f>Expenditure!D28</f>
        <v>79159</v>
      </c>
      <c r="E27" s="74">
        <f>Expenditure!E28</f>
        <v>86500</v>
      </c>
      <c r="F27" s="74">
        <f>Expenditure!F28</f>
        <v>109500</v>
      </c>
      <c r="G27" s="74">
        <f>Expenditure!G28</f>
        <v>118500</v>
      </c>
      <c r="H27" s="74">
        <f>Expenditure!H28</f>
        <v>128000</v>
      </c>
      <c r="I27" s="13"/>
    </row>
    <row r="28" spans="1:9" x14ac:dyDescent="0.2">
      <c r="A28" s="1"/>
      <c r="B28" s="73" t="s">
        <v>34</v>
      </c>
      <c r="C28" s="107">
        <f>Expenditure!C35</f>
        <v>408542</v>
      </c>
      <c r="D28" s="74">
        <f>Expenditure!D35</f>
        <v>404236</v>
      </c>
      <c r="E28" s="74">
        <f>Expenditure!E35</f>
        <v>430548</v>
      </c>
      <c r="F28" s="74">
        <f>Expenditure!F35</f>
        <v>445048</v>
      </c>
      <c r="G28" s="74">
        <f>Expenditure!G35</f>
        <v>460548</v>
      </c>
      <c r="H28" s="74">
        <f>Expenditure!H35</f>
        <v>476048</v>
      </c>
      <c r="I28" s="13"/>
    </row>
    <row r="29" spans="1:9" x14ac:dyDescent="0.2">
      <c r="A29" s="1"/>
      <c r="B29" s="73" t="s">
        <v>35</v>
      </c>
      <c r="C29" s="107">
        <f>Expenditure!C42</f>
        <v>480042</v>
      </c>
      <c r="D29" s="74">
        <f>Expenditure!D42</f>
        <v>476948</v>
      </c>
      <c r="E29" s="74">
        <f>Expenditure!E42</f>
        <v>516269</v>
      </c>
      <c r="F29" s="74">
        <f>Expenditure!F42</f>
        <v>538815</v>
      </c>
      <c r="G29" s="74">
        <f>Expenditure!G42</f>
        <v>559315</v>
      </c>
      <c r="H29" s="74">
        <f>Expenditure!H42</f>
        <v>580815</v>
      </c>
      <c r="I29" s="13"/>
    </row>
    <row r="30" spans="1:9" x14ac:dyDescent="0.2">
      <c r="A30" s="1"/>
      <c r="B30" s="73" t="s">
        <v>36</v>
      </c>
      <c r="C30" s="107">
        <f>Expenditure!C63</f>
        <v>169300</v>
      </c>
      <c r="D30" s="74">
        <f>Expenditure!D63</f>
        <v>187623</v>
      </c>
      <c r="E30" s="74">
        <f>Expenditure!E63</f>
        <v>175600</v>
      </c>
      <c r="F30" s="74">
        <f>Expenditure!F63</f>
        <v>181900</v>
      </c>
      <c r="G30" s="74">
        <f>Expenditure!G63</f>
        <v>189250</v>
      </c>
      <c r="H30" s="74">
        <f>Expenditure!H63</f>
        <v>199500</v>
      </c>
      <c r="I30" s="13"/>
    </row>
    <row r="31" spans="1:9" x14ac:dyDescent="0.2">
      <c r="A31" s="1"/>
      <c r="B31" s="73" t="s">
        <v>117</v>
      </c>
      <c r="C31" s="107">
        <f>Expenditure!C67</f>
        <v>95000</v>
      </c>
      <c r="D31" s="74">
        <f>Expenditure!D67</f>
        <v>95000</v>
      </c>
      <c r="E31" s="74">
        <f>Expenditure!E67</f>
        <v>96000</v>
      </c>
      <c r="F31" s="74">
        <f>Expenditure!F67</f>
        <v>106000</v>
      </c>
      <c r="G31" s="74">
        <f>Expenditure!G67</f>
        <v>111000</v>
      </c>
      <c r="H31" s="74">
        <f>Expenditure!H67</f>
        <v>116000</v>
      </c>
      <c r="I31" s="13"/>
    </row>
    <row r="32" spans="1:9" x14ac:dyDescent="0.2">
      <c r="A32" s="1"/>
      <c r="B32" s="73" t="s">
        <v>38</v>
      </c>
      <c r="C32" s="107">
        <f>Expenditure!C73</f>
        <v>27080</v>
      </c>
      <c r="D32" s="74">
        <f>Expenditure!D73</f>
        <v>26792</v>
      </c>
      <c r="E32" s="74">
        <f>Expenditure!E73</f>
        <v>26008</v>
      </c>
      <c r="F32" s="74">
        <f>Expenditure!F73</f>
        <v>26508</v>
      </c>
      <c r="G32" s="74">
        <f>Expenditure!G73</f>
        <v>26508</v>
      </c>
      <c r="H32" s="74">
        <f>Expenditure!H73</f>
        <v>27008</v>
      </c>
      <c r="I32" s="13"/>
    </row>
    <row r="33" spans="1:9" ht="15.75" thickBot="1" x14ac:dyDescent="0.25">
      <c r="A33" s="1"/>
      <c r="B33" s="105" t="s">
        <v>145</v>
      </c>
      <c r="C33" s="108">
        <f>Expenditure!C78</f>
        <v>71569</v>
      </c>
      <c r="D33" s="108">
        <f>Expenditure!D78</f>
        <v>103085</v>
      </c>
      <c r="E33" s="108">
        <f>Expenditure!E78</f>
        <v>43244</v>
      </c>
      <c r="F33" s="108">
        <f>Expenditure!F78</f>
        <v>27569</v>
      </c>
      <c r="G33" s="108">
        <f>Expenditure!G78</f>
        <v>27569</v>
      </c>
      <c r="H33" s="108">
        <f>Expenditure!H78</f>
        <v>27569</v>
      </c>
      <c r="I33" s="13"/>
    </row>
    <row r="34" spans="1:9" ht="15.75" thickBot="1" x14ac:dyDescent="0.25">
      <c r="A34" s="1"/>
      <c r="B34" s="98"/>
      <c r="C34" s="128"/>
      <c r="D34" s="128"/>
      <c r="E34" s="128"/>
      <c r="F34" s="128"/>
      <c r="G34" s="128"/>
      <c r="H34" s="128"/>
      <c r="I34" s="13"/>
    </row>
    <row r="35" spans="1:9" x14ac:dyDescent="0.2">
      <c r="A35" s="1"/>
      <c r="B35" s="136" t="s">
        <v>153</v>
      </c>
      <c r="C35" s="72">
        <f t="shared" ref="C35:H35" si="3">SUM(C24:C32)</f>
        <v>7224274</v>
      </c>
      <c r="D35" s="72">
        <f t="shared" si="3"/>
        <v>7284298</v>
      </c>
      <c r="E35" s="72">
        <f t="shared" si="3"/>
        <v>7680899</v>
      </c>
      <c r="F35" s="72">
        <f t="shared" si="3"/>
        <v>7958368</v>
      </c>
      <c r="G35" s="72">
        <f t="shared" si="3"/>
        <v>8131378</v>
      </c>
      <c r="H35" s="72">
        <f t="shared" si="3"/>
        <v>8262197</v>
      </c>
      <c r="I35" s="13"/>
    </row>
    <row r="36" spans="1:9" ht="15.75" thickBot="1" x14ac:dyDescent="0.25">
      <c r="A36" s="1"/>
      <c r="B36" s="137" t="s">
        <v>141</v>
      </c>
      <c r="C36" s="109">
        <f>SUM(C33)</f>
        <v>71569</v>
      </c>
      <c r="D36" s="109">
        <f t="shared" ref="D36:H36" si="4">SUM(D33)</f>
        <v>103085</v>
      </c>
      <c r="E36" s="109">
        <f t="shared" si="4"/>
        <v>43244</v>
      </c>
      <c r="F36" s="109">
        <f t="shared" si="4"/>
        <v>27569</v>
      </c>
      <c r="G36" s="109">
        <f t="shared" si="4"/>
        <v>27569</v>
      </c>
      <c r="H36" s="109">
        <f t="shared" si="4"/>
        <v>27569</v>
      </c>
      <c r="I36" s="13"/>
    </row>
    <row r="37" spans="1:9" ht="15.75" thickBot="1" x14ac:dyDescent="0.25">
      <c r="A37" s="1"/>
      <c r="B37" s="75" t="s">
        <v>118</v>
      </c>
      <c r="C37" s="81">
        <f>SUM(C35:C36)</f>
        <v>7295843</v>
      </c>
      <c r="D37" s="81">
        <f t="shared" ref="D37:H37" si="5">SUM(D35:D36)</f>
        <v>7387383</v>
      </c>
      <c r="E37" s="81">
        <f t="shared" si="5"/>
        <v>7724143</v>
      </c>
      <c r="F37" s="81">
        <f t="shared" si="5"/>
        <v>7985937</v>
      </c>
      <c r="G37" s="81">
        <f t="shared" si="5"/>
        <v>8158947</v>
      </c>
      <c r="H37" s="81">
        <f t="shared" si="5"/>
        <v>8289766</v>
      </c>
      <c r="I37" s="13"/>
    </row>
    <row r="38" spans="1:9" ht="15.75" thickBot="1" x14ac:dyDescent="0.25">
      <c r="A38" s="1"/>
      <c r="B38" s="193"/>
      <c r="C38" s="193"/>
      <c r="D38" s="193"/>
      <c r="E38" s="193"/>
      <c r="F38" s="193"/>
      <c r="G38" s="193"/>
      <c r="H38" s="193"/>
      <c r="I38" s="13"/>
    </row>
    <row r="39" spans="1:9" x14ac:dyDescent="0.2">
      <c r="A39" s="1"/>
      <c r="B39" s="92" t="s">
        <v>125</v>
      </c>
      <c r="C39" s="90">
        <f t="shared" ref="C39:H39" si="6">(C24+C25)/C37</f>
        <v>0.80906483322078071</v>
      </c>
      <c r="D39" s="90">
        <f t="shared" si="6"/>
        <v>0.80532984414101716</v>
      </c>
      <c r="E39" s="90">
        <f t="shared" si="6"/>
        <v>0.81270815416027387</v>
      </c>
      <c r="F39" s="90">
        <f t="shared" si="6"/>
        <v>0.81106287214637429</v>
      </c>
      <c r="G39" s="90">
        <f t="shared" si="6"/>
        <v>0.80791761485887825</v>
      </c>
      <c r="H39" s="90">
        <f t="shared" si="6"/>
        <v>0.80331893566115131</v>
      </c>
      <c r="I39" s="13"/>
    </row>
    <row r="40" spans="1:9" x14ac:dyDescent="0.2">
      <c r="A40" s="1"/>
      <c r="B40" s="93" t="s">
        <v>124</v>
      </c>
      <c r="C40" s="94">
        <f t="shared" ref="C40:H40" si="7">(C24+C25)/(C12+C13+C14)</f>
        <v>0.86543814381221129</v>
      </c>
      <c r="D40" s="94">
        <f t="shared" si="7"/>
        <v>0.86187299119450356</v>
      </c>
      <c r="E40" s="94">
        <f t="shared" si="7"/>
        <v>0.84503836914121133</v>
      </c>
      <c r="F40" s="94">
        <f t="shared" si="7"/>
        <v>0.82883406151143957</v>
      </c>
      <c r="G40" s="94">
        <f t="shared" si="7"/>
        <v>0.80271659929825467</v>
      </c>
      <c r="H40" s="94">
        <f t="shared" si="7"/>
        <v>0.8021161145658191</v>
      </c>
      <c r="I40" s="13"/>
    </row>
    <row r="41" spans="1:9" x14ac:dyDescent="0.2">
      <c r="A41" s="1"/>
      <c r="B41" s="93" t="s">
        <v>119</v>
      </c>
      <c r="C41" s="74">
        <f t="shared" ref="C41:H41" si="8">C24/C9</f>
        <v>55308.122956180508</v>
      </c>
      <c r="D41" s="74">
        <f t="shared" si="8"/>
        <v>57278.865495507584</v>
      </c>
      <c r="E41" s="74">
        <f t="shared" si="8"/>
        <v>59494.43282801882</v>
      </c>
      <c r="F41" s="74">
        <f t="shared" si="8"/>
        <v>61458.381502890166</v>
      </c>
      <c r="G41" s="74">
        <f t="shared" si="8"/>
        <v>62340.212821860216</v>
      </c>
      <c r="H41" s="74">
        <f t="shared" si="8"/>
        <v>63066.434576983709</v>
      </c>
      <c r="I41" s="13"/>
    </row>
    <row r="42" spans="1:9" ht="15.75" thickBot="1" x14ac:dyDescent="0.25">
      <c r="A42" s="1"/>
      <c r="B42" s="89" t="s">
        <v>120</v>
      </c>
      <c r="C42" s="91">
        <f t="shared" ref="C42:H42" si="9">C7/C9</f>
        <v>17.697841726618705</v>
      </c>
      <c r="D42" s="91">
        <f t="shared" si="9"/>
        <v>18.144025747619686</v>
      </c>
      <c r="E42" s="91">
        <f t="shared" si="9"/>
        <v>18.596445373758495</v>
      </c>
      <c r="F42" s="91">
        <f t="shared" si="9"/>
        <v>19.613767735155019</v>
      </c>
      <c r="G42" s="91">
        <f t="shared" si="9"/>
        <v>19.784550709406201</v>
      </c>
      <c r="H42" s="91">
        <f t="shared" si="9"/>
        <v>19.745139253809771</v>
      </c>
      <c r="I42" s="13"/>
    </row>
    <row r="43" spans="1:9" ht="15.75" thickBot="1" x14ac:dyDescent="0.25">
      <c r="A43" s="1"/>
      <c r="B43" s="192"/>
      <c r="C43" s="192"/>
      <c r="D43" s="192"/>
      <c r="E43" s="192"/>
      <c r="F43" s="192"/>
      <c r="G43" s="192"/>
      <c r="H43" s="192"/>
      <c r="I43" s="13"/>
    </row>
    <row r="44" spans="1:9" s="14" customFormat="1" ht="36.75" thickBot="1" x14ac:dyDescent="0.3">
      <c r="A44" s="13"/>
      <c r="B44" s="15"/>
      <c r="C44" s="16" t="s">
        <v>129</v>
      </c>
      <c r="D44" s="16" t="s">
        <v>130</v>
      </c>
      <c r="E44" s="15" t="s">
        <v>3</v>
      </c>
      <c r="F44" s="15" t="s">
        <v>4</v>
      </c>
      <c r="G44" s="15" t="s">
        <v>81</v>
      </c>
      <c r="H44" s="15" t="s">
        <v>131</v>
      </c>
      <c r="I44" s="13"/>
    </row>
    <row r="45" spans="1:9" s="67" customFormat="1" ht="18" x14ac:dyDescent="0.25">
      <c r="A45" s="69"/>
      <c r="B45" s="133" t="s">
        <v>149</v>
      </c>
      <c r="C45" s="147">
        <f t="shared" ref="C45:H46" si="10">C19-C35</f>
        <v>-204621</v>
      </c>
      <c r="D45" s="148">
        <f t="shared" si="10"/>
        <v>-241827</v>
      </c>
      <c r="E45" s="148">
        <f t="shared" si="10"/>
        <v>-42823</v>
      </c>
      <c r="F45" s="148">
        <f t="shared" si="10"/>
        <v>55391</v>
      </c>
      <c r="G45" s="148">
        <f t="shared" si="10"/>
        <v>279483</v>
      </c>
      <c r="H45" s="148">
        <f t="shared" si="10"/>
        <v>239050</v>
      </c>
      <c r="I45" s="13"/>
    </row>
    <row r="46" spans="1:9" s="67" customFormat="1" ht="18.75" thickBot="1" x14ac:dyDescent="0.3">
      <c r="A46" s="69"/>
      <c r="B46" s="134" t="s">
        <v>150</v>
      </c>
      <c r="C46" s="149">
        <f t="shared" si="10"/>
        <v>0</v>
      </c>
      <c r="D46" s="149">
        <f t="shared" si="10"/>
        <v>-31516</v>
      </c>
      <c r="E46" s="149">
        <f t="shared" si="10"/>
        <v>-15675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3"/>
    </row>
    <row r="47" spans="1:9" s="67" customFormat="1" ht="18.75" thickBot="1" x14ac:dyDescent="0.3">
      <c r="A47" s="69"/>
      <c r="B47" s="118" t="s">
        <v>146</v>
      </c>
      <c r="C47" s="150">
        <f>SUM(C45:C46)</f>
        <v>-204621</v>
      </c>
      <c r="D47" s="150">
        <f t="shared" ref="D47:H47" si="11">SUM(D45:D46)</f>
        <v>-273343</v>
      </c>
      <c r="E47" s="150">
        <f t="shared" si="11"/>
        <v>-58498</v>
      </c>
      <c r="F47" s="150">
        <f t="shared" si="11"/>
        <v>55391</v>
      </c>
      <c r="G47" s="150">
        <f t="shared" si="11"/>
        <v>279483</v>
      </c>
      <c r="H47" s="150">
        <f t="shared" si="11"/>
        <v>239050</v>
      </c>
      <c r="I47" s="13"/>
    </row>
    <row r="48" spans="1:9" s="67" customFormat="1" ht="18" x14ac:dyDescent="0.25">
      <c r="A48" s="69"/>
      <c r="B48" s="135" t="s">
        <v>155</v>
      </c>
      <c r="C48" s="151">
        <f>Income!C7</f>
        <v>255180</v>
      </c>
      <c r="D48" s="151">
        <f>Income!D7</f>
        <v>294397</v>
      </c>
      <c r="E48" s="151">
        <f>Income!E7</f>
        <v>52570</v>
      </c>
      <c r="F48" s="151">
        <f>Income!F7</f>
        <v>9747</v>
      </c>
      <c r="G48" s="151">
        <f>Income!G7</f>
        <v>65138</v>
      </c>
      <c r="H48" s="151">
        <f>Income!H7</f>
        <v>344621</v>
      </c>
      <c r="I48" s="13"/>
    </row>
    <row r="49" spans="1:9" s="67" customFormat="1" ht="18.75" thickBot="1" x14ac:dyDescent="0.3">
      <c r="A49" s="69"/>
      <c r="B49" s="134" t="s">
        <v>151</v>
      </c>
      <c r="C49" s="149">
        <f>Income!C8</f>
        <v>62383</v>
      </c>
      <c r="D49" s="149">
        <f>Income!D8</f>
        <v>47191</v>
      </c>
      <c r="E49" s="149">
        <f>Income!E8</f>
        <v>15675</v>
      </c>
      <c r="F49" s="149">
        <f>Income!F8</f>
        <v>0</v>
      </c>
      <c r="G49" s="149">
        <f>Income!G8</f>
        <v>0</v>
      </c>
      <c r="H49" s="149">
        <f>Income!H8</f>
        <v>0</v>
      </c>
      <c r="I49" s="13"/>
    </row>
    <row r="50" spans="1:9" s="67" customFormat="1" ht="18.75" thickBot="1" x14ac:dyDescent="0.3">
      <c r="A50" s="69"/>
      <c r="B50" s="118" t="s">
        <v>147</v>
      </c>
      <c r="C50" s="152">
        <f>SUM(C48:C49)</f>
        <v>317563</v>
      </c>
      <c r="D50" s="152">
        <f t="shared" ref="D50:H50" si="12">SUM(D48:D49)</f>
        <v>341588</v>
      </c>
      <c r="E50" s="152">
        <f t="shared" si="12"/>
        <v>68245</v>
      </c>
      <c r="F50" s="152">
        <f t="shared" si="12"/>
        <v>9747</v>
      </c>
      <c r="G50" s="152">
        <f t="shared" si="12"/>
        <v>65138</v>
      </c>
      <c r="H50" s="152">
        <f t="shared" si="12"/>
        <v>344621</v>
      </c>
      <c r="I50" s="13"/>
    </row>
    <row r="51" spans="1:9" s="67" customFormat="1" ht="18" x14ac:dyDescent="0.25">
      <c r="A51" s="69"/>
      <c r="B51" s="135" t="s">
        <v>154</v>
      </c>
      <c r="C51" s="153">
        <f>C48+C45</f>
        <v>50559</v>
      </c>
      <c r="D51" s="153">
        <f t="shared" ref="D51:H51" si="13">D48+D45</f>
        <v>52570</v>
      </c>
      <c r="E51" s="153">
        <f t="shared" si="13"/>
        <v>9747</v>
      </c>
      <c r="F51" s="153">
        <f t="shared" si="13"/>
        <v>65138</v>
      </c>
      <c r="G51" s="153">
        <f t="shared" si="13"/>
        <v>344621</v>
      </c>
      <c r="H51" s="153">
        <f t="shared" si="13"/>
        <v>583671</v>
      </c>
      <c r="I51" s="13"/>
    </row>
    <row r="52" spans="1:9" s="67" customFormat="1" ht="18.75" thickBot="1" x14ac:dyDescent="0.3">
      <c r="A52" s="69"/>
      <c r="B52" s="134" t="s">
        <v>158</v>
      </c>
      <c r="C52" s="149">
        <f>C49+C46</f>
        <v>62383</v>
      </c>
      <c r="D52" s="149">
        <f t="shared" ref="D52:H52" si="14">D49+D46</f>
        <v>15675</v>
      </c>
      <c r="E52" s="149">
        <f t="shared" si="14"/>
        <v>0</v>
      </c>
      <c r="F52" s="149">
        <f t="shared" si="14"/>
        <v>0</v>
      </c>
      <c r="G52" s="149">
        <f t="shared" si="14"/>
        <v>0</v>
      </c>
      <c r="H52" s="149">
        <f t="shared" si="14"/>
        <v>0</v>
      </c>
      <c r="I52" s="13"/>
    </row>
    <row r="53" spans="1:9" s="67" customFormat="1" ht="18.75" thickBot="1" x14ac:dyDescent="0.3">
      <c r="A53" s="69"/>
      <c r="B53" s="118" t="s">
        <v>148</v>
      </c>
      <c r="C53" s="150">
        <f>SUM(C51:C52)</f>
        <v>112942</v>
      </c>
      <c r="D53" s="150">
        <f t="shared" ref="D53:H53" si="15">SUM(D51:D52)</f>
        <v>68245</v>
      </c>
      <c r="E53" s="150">
        <f t="shared" si="15"/>
        <v>9747</v>
      </c>
      <c r="F53" s="150">
        <f t="shared" si="15"/>
        <v>65138</v>
      </c>
      <c r="G53" s="150">
        <f t="shared" si="15"/>
        <v>344621</v>
      </c>
      <c r="H53" s="150">
        <f t="shared" si="15"/>
        <v>583671</v>
      </c>
      <c r="I53" s="13"/>
    </row>
    <row r="54" spans="1:9" s="67" customFormat="1" ht="18" x14ac:dyDescent="0.25">
      <c r="A54" s="69"/>
      <c r="B54" s="126"/>
      <c r="C54" s="127"/>
      <c r="D54" s="127"/>
      <c r="E54" s="127"/>
      <c r="F54" s="127"/>
      <c r="G54" s="127"/>
      <c r="H54" s="127"/>
      <c r="I54" s="13"/>
    </row>
  </sheetData>
  <mergeCells count="9">
    <mergeCell ref="B2:H2"/>
    <mergeCell ref="B3:H3"/>
    <mergeCell ref="B43:H43"/>
    <mergeCell ref="B38:H38"/>
    <mergeCell ref="B22:H22"/>
    <mergeCell ref="B6:H6"/>
    <mergeCell ref="B11:H11"/>
    <mergeCell ref="B23:H23"/>
    <mergeCell ref="B10:H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5" sqref="B5:H49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206"/>
      <c r="J2" s="12"/>
    </row>
    <row r="3" spans="1:10" s="2" customFormat="1" ht="20.25" customHeight="1" thickBot="1" x14ac:dyDescent="0.25">
      <c r="A3" s="1"/>
      <c r="B3" s="190" t="s">
        <v>175</v>
      </c>
      <c r="C3" s="191"/>
      <c r="D3" s="191"/>
      <c r="E3" s="191"/>
      <c r="F3" s="191"/>
      <c r="G3" s="191"/>
      <c r="H3" s="191"/>
      <c r="I3" s="206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5" t="s">
        <v>5</v>
      </c>
      <c r="J5" s="13"/>
    </row>
    <row r="6" spans="1:10" ht="15.75" thickBot="1" x14ac:dyDescent="0.3">
      <c r="A6" s="13"/>
      <c r="B6" s="201" t="s">
        <v>157</v>
      </c>
      <c r="C6" s="202"/>
      <c r="D6" s="202"/>
      <c r="E6" s="202"/>
      <c r="F6" s="202"/>
      <c r="G6" s="202"/>
      <c r="H6" s="203"/>
      <c r="I6" s="17"/>
      <c r="J6" s="13"/>
    </row>
    <row r="7" spans="1:10" x14ac:dyDescent="0.25">
      <c r="A7" s="13"/>
      <c r="B7" s="103" t="s">
        <v>132</v>
      </c>
      <c r="C7" s="18">
        <v>255180</v>
      </c>
      <c r="D7" s="158">
        <v>294397</v>
      </c>
      <c r="E7" s="101">
        <f>Summary!D51</f>
        <v>52570</v>
      </c>
      <c r="F7" s="101">
        <f>Summary!E51</f>
        <v>9747</v>
      </c>
      <c r="G7" s="101">
        <f>Summary!F51</f>
        <v>65138</v>
      </c>
      <c r="H7" s="102">
        <f>Summary!G51</f>
        <v>344621</v>
      </c>
      <c r="I7" s="100">
        <v>9</v>
      </c>
      <c r="J7" s="13"/>
    </row>
    <row r="8" spans="1:10" x14ac:dyDescent="0.25">
      <c r="A8" s="13"/>
      <c r="B8" s="110" t="s">
        <v>133</v>
      </c>
      <c r="C8" s="117">
        <v>62383</v>
      </c>
      <c r="D8" s="111">
        <v>47191</v>
      </c>
      <c r="E8" s="112">
        <f>Summary!D52</f>
        <v>15675</v>
      </c>
      <c r="F8" s="112">
        <f>Summary!E52</f>
        <v>0</v>
      </c>
      <c r="G8" s="112">
        <f>Summary!F52</f>
        <v>0</v>
      </c>
      <c r="H8" s="113">
        <f>Summary!G52</f>
        <v>0</v>
      </c>
      <c r="I8" s="100">
        <v>2</v>
      </c>
      <c r="J8" s="13"/>
    </row>
    <row r="9" spans="1:10" ht="15.75" thickBot="1" x14ac:dyDescent="0.3">
      <c r="A9" s="13"/>
      <c r="B9" s="84" t="s">
        <v>6</v>
      </c>
      <c r="C9" s="99">
        <f t="shared" ref="C9:H9" si="0">SUM(C7:C8)</f>
        <v>317563</v>
      </c>
      <c r="D9" s="99">
        <f t="shared" si="0"/>
        <v>341588</v>
      </c>
      <c r="E9" s="99">
        <f t="shared" si="0"/>
        <v>68245</v>
      </c>
      <c r="F9" s="99">
        <f t="shared" si="0"/>
        <v>9747</v>
      </c>
      <c r="G9" s="99">
        <f t="shared" si="0"/>
        <v>65138</v>
      </c>
      <c r="H9" s="99">
        <f t="shared" si="0"/>
        <v>344621</v>
      </c>
      <c r="I9" s="19"/>
      <c r="J9" s="13"/>
    </row>
    <row r="10" spans="1:10" ht="15.75" thickBot="1" x14ac:dyDescent="0.3">
      <c r="A10" s="13"/>
      <c r="B10" s="198" t="s">
        <v>7</v>
      </c>
      <c r="C10" s="199"/>
      <c r="D10" s="199"/>
      <c r="E10" s="199"/>
      <c r="F10" s="199"/>
      <c r="G10" s="199"/>
      <c r="H10" s="200"/>
      <c r="I10" s="19"/>
      <c r="J10" s="13"/>
    </row>
    <row r="11" spans="1:10" x14ac:dyDescent="0.25">
      <c r="A11" s="13"/>
      <c r="B11" s="85" t="s">
        <v>8</v>
      </c>
      <c r="C11" s="22">
        <v>4628114</v>
      </c>
      <c r="D11" s="184">
        <v>4628114</v>
      </c>
      <c r="E11" s="155">
        <v>5292568</v>
      </c>
      <c r="F11" s="155">
        <v>5752380</v>
      </c>
      <c r="G11" s="156">
        <v>6114721</v>
      </c>
      <c r="H11" s="157">
        <v>6249397</v>
      </c>
      <c r="I11" s="45"/>
      <c r="J11" s="13"/>
    </row>
    <row r="12" spans="1:10" x14ac:dyDescent="0.25">
      <c r="A12" s="13"/>
      <c r="B12" s="21" t="s">
        <v>9</v>
      </c>
      <c r="C12" s="26">
        <v>46835</v>
      </c>
      <c r="D12" s="154">
        <v>46835</v>
      </c>
      <c r="E12" s="24">
        <v>0</v>
      </c>
      <c r="F12" s="24">
        <v>0</v>
      </c>
      <c r="G12" s="24">
        <v>0</v>
      </c>
      <c r="H12" s="88">
        <v>0</v>
      </c>
      <c r="I12" s="45"/>
      <c r="J12" s="13"/>
    </row>
    <row r="13" spans="1:10" x14ac:dyDescent="0.25">
      <c r="A13" s="13"/>
      <c r="B13" s="21" t="s">
        <v>10</v>
      </c>
      <c r="C13" s="26">
        <v>121045</v>
      </c>
      <c r="D13" s="154">
        <v>144850</v>
      </c>
      <c r="E13" s="24">
        <v>138475</v>
      </c>
      <c r="F13" s="24">
        <v>138475</v>
      </c>
      <c r="G13" s="24">
        <v>138475</v>
      </c>
      <c r="H13" s="88">
        <v>138475</v>
      </c>
      <c r="I13" s="45">
        <v>1</v>
      </c>
      <c r="J13" s="13"/>
    </row>
    <row r="14" spans="1:10" x14ac:dyDescent="0.25">
      <c r="A14" s="13"/>
      <c r="B14" s="175" t="s">
        <v>11</v>
      </c>
      <c r="C14" s="83">
        <v>20588</v>
      </c>
      <c r="D14" s="185">
        <v>20588</v>
      </c>
      <c r="E14" s="170">
        <v>20840</v>
      </c>
      <c r="F14" s="170">
        <v>20840</v>
      </c>
      <c r="G14" s="170">
        <v>20840</v>
      </c>
      <c r="H14" s="171">
        <v>20840</v>
      </c>
      <c r="I14" s="45"/>
      <c r="J14" s="13"/>
    </row>
    <row r="15" spans="1:10" ht="15.75" thickBot="1" x14ac:dyDescent="0.3">
      <c r="A15" s="13"/>
      <c r="B15" s="172" t="s">
        <v>182</v>
      </c>
      <c r="C15" s="28">
        <v>0</v>
      </c>
      <c r="D15" s="186">
        <v>0</v>
      </c>
      <c r="E15" s="55">
        <v>14070</v>
      </c>
      <c r="F15" s="55">
        <v>0</v>
      </c>
      <c r="G15" s="55">
        <v>0</v>
      </c>
      <c r="H15" s="66">
        <v>0</v>
      </c>
      <c r="I15" s="45"/>
      <c r="J15" s="13"/>
    </row>
    <row r="16" spans="1:10" ht="15.75" thickBot="1" x14ac:dyDescent="0.3">
      <c r="A16" s="13"/>
      <c r="B16" s="183" t="s">
        <v>6</v>
      </c>
      <c r="C16" s="82">
        <f t="shared" ref="C16:H16" si="1">SUM(C11:C15)</f>
        <v>4816582</v>
      </c>
      <c r="D16" s="82">
        <f t="shared" si="1"/>
        <v>4840387</v>
      </c>
      <c r="E16" s="82">
        <f t="shared" si="1"/>
        <v>5465953</v>
      </c>
      <c r="F16" s="82">
        <f t="shared" si="1"/>
        <v>5911695</v>
      </c>
      <c r="G16" s="82">
        <f t="shared" si="1"/>
        <v>6274036</v>
      </c>
      <c r="H16" s="82">
        <f t="shared" si="1"/>
        <v>6408712</v>
      </c>
      <c r="I16" s="19"/>
      <c r="J16" s="13"/>
    </row>
    <row r="17" spans="1:10" ht="15.75" thickBot="1" x14ac:dyDescent="0.3">
      <c r="A17" s="13"/>
      <c r="B17" s="198" t="s">
        <v>12</v>
      </c>
      <c r="C17" s="199"/>
      <c r="D17" s="199"/>
      <c r="E17" s="199"/>
      <c r="F17" s="199"/>
      <c r="G17" s="199"/>
      <c r="H17" s="200"/>
      <c r="I17" s="19"/>
      <c r="J17" s="13"/>
    </row>
    <row r="18" spans="1:10" x14ac:dyDescent="0.25">
      <c r="A18" s="13"/>
      <c r="B18" s="43" t="s">
        <v>16</v>
      </c>
      <c r="C18" s="22">
        <v>1449962</v>
      </c>
      <c r="D18" s="154">
        <v>1449962</v>
      </c>
      <c r="E18" s="159">
        <v>1443430</v>
      </c>
      <c r="F18" s="159">
        <v>1380450</v>
      </c>
      <c r="G18" s="159">
        <v>1402595</v>
      </c>
      <c r="H18" s="159">
        <v>1358305</v>
      </c>
      <c r="I18" s="19"/>
      <c r="J18" s="13"/>
    </row>
    <row r="19" spans="1:10" x14ac:dyDescent="0.25">
      <c r="A19" s="13"/>
      <c r="B19" s="43" t="s">
        <v>17</v>
      </c>
      <c r="C19" s="26">
        <v>34442</v>
      </c>
      <c r="D19" s="154">
        <v>34442</v>
      </c>
      <c r="E19" s="23">
        <v>34048</v>
      </c>
      <c r="F19" s="23">
        <v>34048</v>
      </c>
      <c r="G19" s="23">
        <v>34048</v>
      </c>
      <c r="H19" s="23">
        <v>34048</v>
      </c>
      <c r="I19" s="19"/>
      <c r="J19" s="13"/>
    </row>
    <row r="20" spans="1:10" x14ac:dyDescent="0.25">
      <c r="A20" s="13"/>
      <c r="B20" s="43" t="s">
        <v>123</v>
      </c>
      <c r="C20" s="83">
        <v>61601</v>
      </c>
      <c r="D20" s="154">
        <v>93807</v>
      </c>
      <c r="E20" s="23">
        <v>98548</v>
      </c>
      <c r="F20" s="23">
        <v>103539</v>
      </c>
      <c r="G20" s="23">
        <v>106837</v>
      </c>
      <c r="H20" s="23">
        <v>106837</v>
      </c>
      <c r="I20" s="19"/>
      <c r="J20" s="13"/>
    </row>
    <row r="21" spans="1:10" ht="15.75" thickBot="1" x14ac:dyDescent="0.3">
      <c r="A21" s="13"/>
      <c r="B21" s="43" t="s">
        <v>126</v>
      </c>
      <c r="C21" s="28">
        <v>259909</v>
      </c>
      <c r="D21" s="154">
        <v>265080</v>
      </c>
      <c r="E21" s="23">
        <v>278478</v>
      </c>
      <c r="F21" s="23">
        <v>292582</v>
      </c>
      <c r="G21" s="23">
        <v>301900</v>
      </c>
      <c r="H21" s="23">
        <v>301900</v>
      </c>
      <c r="I21" s="19"/>
      <c r="J21" s="13"/>
    </row>
    <row r="22" spans="1:10" ht="15.75" thickBot="1" x14ac:dyDescent="0.3">
      <c r="A22" s="13"/>
      <c r="B22" s="20" t="s">
        <v>6</v>
      </c>
      <c r="C22" s="82">
        <f>SUM(C18:C21)</f>
        <v>1805914</v>
      </c>
      <c r="D22" s="32">
        <f>SUM(D18:D21)</f>
        <v>1843291</v>
      </c>
      <c r="E22" s="32">
        <f t="shared" ref="E22:H22" si="2">SUM(E18:E21)</f>
        <v>1854504</v>
      </c>
      <c r="F22" s="32">
        <f t="shared" si="2"/>
        <v>1810619</v>
      </c>
      <c r="G22" s="32">
        <f t="shared" si="2"/>
        <v>1845380</v>
      </c>
      <c r="H22" s="32">
        <f t="shared" si="2"/>
        <v>1801090</v>
      </c>
      <c r="I22" s="19"/>
      <c r="J22" s="13"/>
    </row>
    <row r="23" spans="1:10" ht="15.75" thickBot="1" x14ac:dyDescent="0.3">
      <c r="A23" s="13"/>
      <c r="B23" s="198" t="s">
        <v>13</v>
      </c>
      <c r="C23" s="199"/>
      <c r="D23" s="199"/>
      <c r="E23" s="199"/>
      <c r="F23" s="199"/>
      <c r="G23" s="199"/>
      <c r="H23" s="200"/>
      <c r="I23" s="19"/>
      <c r="J23" s="13"/>
    </row>
    <row r="24" spans="1:10" x14ac:dyDescent="0.25">
      <c r="A24" s="13"/>
      <c r="B24" s="21" t="s">
        <v>18</v>
      </c>
      <c r="C24" s="22">
        <v>100037</v>
      </c>
      <c r="D24" s="154">
        <v>120986</v>
      </c>
      <c r="E24" s="23">
        <v>105824</v>
      </c>
      <c r="F24" s="23">
        <v>92395</v>
      </c>
      <c r="G24" s="23">
        <v>92395</v>
      </c>
      <c r="H24" s="23">
        <v>92395</v>
      </c>
      <c r="I24" s="19">
        <v>8</v>
      </c>
      <c r="J24" s="13"/>
    </row>
    <row r="25" spans="1:10" x14ac:dyDescent="0.25">
      <c r="A25" s="13"/>
      <c r="B25" s="21" t="s">
        <v>127</v>
      </c>
      <c r="C25" s="26">
        <v>0</v>
      </c>
      <c r="D25" s="154">
        <v>0</v>
      </c>
      <c r="E25" s="23">
        <v>0</v>
      </c>
      <c r="F25" s="23">
        <v>0</v>
      </c>
      <c r="G25" s="23">
        <v>0</v>
      </c>
      <c r="H25" s="23">
        <v>0</v>
      </c>
      <c r="I25" s="19"/>
      <c r="J25" s="13"/>
    </row>
    <row r="26" spans="1:10" x14ac:dyDescent="0.25">
      <c r="A26" s="13"/>
      <c r="B26" s="21" t="s">
        <v>134</v>
      </c>
      <c r="C26" s="26">
        <v>30100</v>
      </c>
      <c r="D26" s="154">
        <v>30100</v>
      </c>
      <c r="E26" s="23">
        <v>2345</v>
      </c>
      <c r="F26" s="23">
        <v>0</v>
      </c>
      <c r="G26" s="23">
        <v>0</v>
      </c>
      <c r="H26" s="23">
        <v>0</v>
      </c>
      <c r="I26" s="19">
        <v>3</v>
      </c>
      <c r="J26" s="13"/>
    </row>
    <row r="27" spans="1:10" ht="15.75" thickBot="1" x14ac:dyDescent="0.3">
      <c r="A27" s="13"/>
      <c r="B27" s="21" t="s">
        <v>19</v>
      </c>
      <c r="C27" s="33">
        <v>67970</v>
      </c>
      <c r="D27" s="154">
        <v>67970</v>
      </c>
      <c r="E27" s="24">
        <v>0</v>
      </c>
      <c r="F27" s="24">
        <v>0</v>
      </c>
      <c r="G27" s="25">
        <v>0</v>
      </c>
      <c r="H27" s="25">
        <v>0</v>
      </c>
      <c r="I27" s="19"/>
      <c r="J27" s="13"/>
    </row>
    <row r="28" spans="1:10" ht="15.75" thickBot="1" x14ac:dyDescent="0.3">
      <c r="A28" s="13"/>
      <c r="B28" s="20" t="s">
        <v>6</v>
      </c>
      <c r="C28" s="32">
        <f>SUM(C24:C27)</f>
        <v>198107</v>
      </c>
      <c r="D28" s="168">
        <f t="shared" ref="D28:H28" si="3">SUM(D24:D27)</f>
        <v>219056</v>
      </c>
      <c r="E28" s="32">
        <f t="shared" si="3"/>
        <v>108169</v>
      </c>
      <c r="F28" s="32">
        <f t="shared" si="3"/>
        <v>92395</v>
      </c>
      <c r="G28" s="32">
        <f t="shared" si="3"/>
        <v>92395</v>
      </c>
      <c r="H28" s="32">
        <f t="shared" si="3"/>
        <v>92395</v>
      </c>
      <c r="I28" s="19"/>
      <c r="J28" s="13"/>
    </row>
    <row r="29" spans="1:10" ht="15.75" thickBot="1" x14ac:dyDescent="0.3">
      <c r="A29" s="13"/>
      <c r="B29" s="201" t="s">
        <v>14</v>
      </c>
      <c r="C29" s="202"/>
      <c r="D29" s="202"/>
      <c r="E29" s="202"/>
      <c r="F29" s="202"/>
      <c r="G29" s="202"/>
      <c r="H29" s="203"/>
      <c r="I29" s="19"/>
      <c r="J29" s="13"/>
    </row>
    <row r="30" spans="1:10" x14ac:dyDescent="0.25">
      <c r="A30" s="13"/>
      <c r="B30" s="85" t="s">
        <v>20</v>
      </c>
      <c r="C30" s="22">
        <v>23800</v>
      </c>
      <c r="D30" s="160">
        <v>23800</v>
      </c>
      <c r="E30" s="63">
        <v>23800</v>
      </c>
      <c r="F30" s="63">
        <v>23800</v>
      </c>
      <c r="G30" s="63">
        <v>23800</v>
      </c>
      <c r="H30" s="64">
        <v>23800</v>
      </c>
      <c r="I30" s="45"/>
      <c r="J30" s="13"/>
    </row>
    <row r="31" spans="1:10" ht="15.75" thickBot="1" x14ac:dyDescent="0.3">
      <c r="A31" s="13"/>
      <c r="B31" s="172" t="s">
        <v>171</v>
      </c>
      <c r="C31" s="28">
        <v>0</v>
      </c>
      <c r="D31" s="169">
        <v>0</v>
      </c>
      <c r="E31" s="170">
        <v>10400</v>
      </c>
      <c r="F31" s="170">
        <v>0</v>
      </c>
      <c r="G31" s="170">
        <v>0</v>
      </c>
      <c r="H31" s="171">
        <v>0</v>
      </c>
      <c r="I31" s="45"/>
      <c r="J31" s="13"/>
    </row>
    <row r="32" spans="1:10" ht="15.75" thickBot="1" x14ac:dyDescent="0.3">
      <c r="A32" s="13"/>
      <c r="B32" s="84" t="s">
        <v>6</v>
      </c>
      <c r="C32" s="82">
        <f t="shared" ref="C32:D32" si="4">SUM(C30:C31)</f>
        <v>23800</v>
      </c>
      <c r="D32" s="187">
        <f t="shared" si="4"/>
        <v>23800</v>
      </c>
      <c r="E32" s="188">
        <f>SUM(E30:E31)</f>
        <v>34200</v>
      </c>
      <c r="F32" s="188">
        <f t="shared" ref="F32:H32" si="5">SUM(F30:F31)</f>
        <v>23800</v>
      </c>
      <c r="G32" s="188">
        <f t="shared" si="5"/>
        <v>23800</v>
      </c>
      <c r="H32" s="189">
        <f t="shared" si="5"/>
        <v>23800</v>
      </c>
      <c r="I32" s="45"/>
      <c r="J32" s="13"/>
    </row>
    <row r="33" spans="1:10" ht="15.75" thickBot="1" x14ac:dyDescent="0.3">
      <c r="A33" s="13"/>
      <c r="B33" s="198" t="s">
        <v>15</v>
      </c>
      <c r="C33" s="199"/>
      <c r="D33" s="204"/>
      <c r="E33" s="204"/>
      <c r="F33" s="204"/>
      <c r="G33" s="204"/>
      <c r="H33" s="205"/>
      <c r="I33" s="19"/>
      <c r="J33" s="13"/>
    </row>
    <row r="34" spans="1:10" x14ac:dyDescent="0.25">
      <c r="A34" s="13"/>
      <c r="B34" s="43" t="s">
        <v>21</v>
      </c>
      <c r="C34" s="114">
        <v>5250</v>
      </c>
      <c r="D34" s="160">
        <v>5479</v>
      </c>
      <c r="E34" s="63">
        <v>5250</v>
      </c>
      <c r="F34" s="63">
        <v>5250</v>
      </c>
      <c r="G34" s="63">
        <v>5250</v>
      </c>
      <c r="H34" s="64">
        <v>5250</v>
      </c>
      <c r="I34" s="45"/>
      <c r="J34" s="13"/>
    </row>
    <row r="35" spans="1:10" x14ac:dyDescent="0.25">
      <c r="A35" s="13"/>
      <c r="B35" s="43" t="s">
        <v>22</v>
      </c>
      <c r="C35" s="115">
        <v>500</v>
      </c>
      <c r="D35" s="161">
        <v>500</v>
      </c>
      <c r="E35" s="30">
        <v>500</v>
      </c>
      <c r="F35" s="30">
        <v>500</v>
      </c>
      <c r="G35" s="30">
        <v>500</v>
      </c>
      <c r="H35" s="65">
        <v>500</v>
      </c>
      <c r="I35" s="45"/>
      <c r="J35" s="13"/>
    </row>
    <row r="36" spans="1:10" x14ac:dyDescent="0.25">
      <c r="A36" s="13"/>
      <c r="B36" s="43" t="s">
        <v>23</v>
      </c>
      <c r="C36" s="115">
        <v>65000</v>
      </c>
      <c r="D36" s="161">
        <v>36545</v>
      </c>
      <c r="E36" s="30">
        <v>65000</v>
      </c>
      <c r="F36" s="30">
        <v>65000</v>
      </c>
      <c r="G36" s="30">
        <v>65000</v>
      </c>
      <c r="H36" s="65">
        <v>65000</v>
      </c>
      <c r="I36" s="45"/>
      <c r="J36" s="13"/>
    </row>
    <row r="37" spans="1:10" x14ac:dyDescent="0.25">
      <c r="A37" s="13"/>
      <c r="B37" s="43" t="s">
        <v>24</v>
      </c>
      <c r="C37" s="115">
        <v>35000</v>
      </c>
      <c r="D37" s="161">
        <v>21835</v>
      </c>
      <c r="E37" s="30">
        <v>35000</v>
      </c>
      <c r="F37" s="30">
        <v>35000</v>
      </c>
      <c r="G37" s="30">
        <v>35000</v>
      </c>
      <c r="H37" s="65">
        <v>35000</v>
      </c>
      <c r="I37" s="45"/>
      <c r="J37" s="13"/>
    </row>
    <row r="38" spans="1:10" x14ac:dyDescent="0.25">
      <c r="A38" s="13"/>
      <c r="B38" s="43" t="s">
        <v>25</v>
      </c>
      <c r="C38" s="115">
        <v>60000</v>
      </c>
      <c r="D38" s="161">
        <v>42078</v>
      </c>
      <c r="E38" s="30">
        <v>60000</v>
      </c>
      <c r="F38" s="30">
        <v>60000</v>
      </c>
      <c r="G38" s="30">
        <v>60000</v>
      </c>
      <c r="H38" s="65">
        <v>60000</v>
      </c>
      <c r="I38" s="45"/>
      <c r="J38" s="13"/>
    </row>
    <row r="39" spans="1:10" x14ac:dyDescent="0.25">
      <c r="A39" s="13"/>
      <c r="B39" s="43" t="s">
        <v>26</v>
      </c>
      <c r="C39" s="115">
        <v>3500</v>
      </c>
      <c r="D39" s="161">
        <v>3500</v>
      </c>
      <c r="E39" s="30">
        <v>3500</v>
      </c>
      <c r="F39" s="30">
        <v>3500</v>
      </c>
      <c r="G39" s="30">
        <v>3500</v>
      </c>
      <c r="H39" s="65">
        <v>3500</v>
      </c>
      <c r="I39" s="45"/>
      <c r="J39" s="13"/>
    </row>
    <row r="40" spans="1:10" x14ac:dyDescent="0.25">
      <c r="A40" s="13"/>
      <c r="B40" s="43" t="s">
        <v>27</v>
      </c>
      <c r="C40" s="115">
        <v>2000</v>
      </c>
      <c r="D40" s="161">
        <v>2000</v>
      </c>
      <c r="E40" s="30">
        <v>2000</v>
      </c>
      <c r="F40" s="30">
        <v>2000</v>
      </c>
      <c r="G40" s="30">
        <v>2000</v>
      </c>
      <c r="H40" s="65">
        <v>2000</v>
      </c>
      <c r="I40" s="45"/>
      <c r="J40" s="13"/>
    </row>
    <row r="41" spans="1:10" ht="15.75" thickBot="1" x14ac:dyDescent="0.3">
      <c r="A41" s="13"/>
      <c r="B41" s="43" t="s">
        <v>28</v>
      </c>
      <c r="C41" s="146">
        <v>4000</v>
      </c>
      <c r="D41" s="169">
        <v>4000</v>
      </c>
      <c r="E41" s="170">
        <v>4000</v>
      </c>
      <c r="F41" s="170">
        <v>4000</v>
      </c>
      <c r="G41" s="170">
        <v>4000</v>
      </c>
      <c r="H41" s="171">
        <v>4000</v>
      </c>
      <c r="I41" s="45"/>
      <c r="J41" s="13"/>
    </row>
    <row r="42" spans="1:10" ht="15.75" thickBot="1" x14ac:dyDescent="0.3">
      <c r="A42" s="13"/>
      <c r="B42" s="20" t="s">
        <v>6</v>
      </c>
      <c r="C42" s="32">
        <f t="shared" ref="C42:H42" si="6">SUM(C34:C41)</f>
        <v>175250</v>
      </c>
      <c r="D42" s="32">
        <f t="shared" si="6"/>
        <v>115937</v>
      </c>
      <c r="E42" s="32">
        <f t="shared" si="6"/>
        <v>175250</v>
      </c>
      <c r="F42" s="32">
        <f t="shared" si="6"/>
        <v>175250</v>
      </c>
      <c r="G42" s="32">
        <f t="shared" si="6"/>
        <v>175250</v>
      </c>
      <c r="H42" s="32">
        <f t="shared" si="6"/>
        <v>175250</v>
      </c>
      <c r="I42" s="173"/>
      <c r="J42" s="13"/>
    </row>
    <row r="43" spans="1:10" ht="15.75" thickBot="1" x14ac:dyDescent="0.3">
      <c r="A43" s="13"/>
      <c r="B43" s="198" t="s">
        <v>135</v>
      </c>
      <c r="C43" s="199"/>
      <c r="D43" s="199"/>
      <c r="E43" s="199"/>
      <c r="F43" s="199"/>
      <c r="G43" s="199"/>
      <c r="H43" s="200"/>
      <c r="I43" s="173"/>
      <c r="J43" s="13"/>
    </row>
    <row r="44" spans="1:10" x14ac:dyDescent="0.25">
      <c r="A44" s="13"/>
      <c r="B44" s="129" t="s">
        <v>136</v>
      </c>
      <c r="C44" s="130">
        <v>25741</v>
      </c>
      <c r="D44" s="165">
        <v>25741</v>
      </c>
      <c r="E44" s="130">
        <v>27569</v>
      </c>
      <c r="F44" s="130">
        <v>27569</v>
      </c>
      <c r="G44" s="130">
        <v>27569</v>
      </c>
      <c r="H44" s="130">
        <v>27569</v>
      </c>
      <c r="I44" s="45"/>
      <c r="J44" s="13"/>
    </row>
    <row r="45" spans="1:10" x14ac:dyDescent="0.25">
      <c r="A45" s="13"/>
      <c r="B45" s="129" t="s">
        <v>137</v>
      </c>
      <c r="C45" s="131">
        <v>45828</v>
      </c>
      <c r="D45" s="166">
        <v>45828</v>
      </c>
      <c r="E45" s="131">
        <v>0</v>
      </c>
      <c r="F45" s="131">
        <v>0</v>
      </c>
      <c r="G45" s="131">
        <v>0</v>
      </c>
      <c r="H45" s="131">
        <v>0</v>
      </c>
      <c r="I45" s="45"/>
      <c r="J45" s="13"/>
    </row>
    <row r="46" spans="1:10" ht="15.75" thickBot="1" x14ac:dyDescent="0.3">
      <c r="A46" s="13"/>
      <c r="B46" s="129" t="s">
        <v>138</v>
      </c>
      <c r="C46" s="132">
        <v>0</v>
      </c>
      <c r="D46" s="167">
        <v>0</v>
      </c>
      <c r="E46" s="138">
        <v>0</v>
      </c>
      <c r="F46" s="138">
        <v>0</v>
      </c>
      <c r="G46" s="138">
        <v>0</v>
      </c>
      <c r="H46" s="138">
        <v>0</v>
      </c>
      <c r="I46" s="45"/>
      <c r="J46" s="13"/>
    </row>
    <row r="47" spans="1:10" ht="15.75" thickBot="1" x14ac:dyDescent="0.3">
      <c r="A47" s="13"/>
      <c r="B47" s="20" t="s">
        <v>6</v>
      </c>
      <c r="C47" s="121">
        <f t="shared" ref="C47:H47" si="7">SUM(C44:C46)</f>
        <v>71569</v>
      </c>
      <c r="D47" s="121">
        <f t="shared" si="7"/>
        <v>71569</v>
      </c>
      <c r="E47" s="121">
        <f t="shared" si="7"/>
        <v>27569</v>
      </c>
      <c r="F47" s="121">
        <f t="shared" si="7"/>
        <v>27569</v>
      </c>
      <c r="G47" s="121">
        <f t="shared" si="7"/>
        <v>27569</v>
      </c>
      <c r="H47" s="121">
        <f t="shared" si="7"/>
        <v>27569</v>
      </c>
      <c r="I47" s="34"/>
      <c r="J47" s="13"/>
    </row>
    <row r="48" spans="1:10" ht="15.75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8.75" thickBot="1" x14ac:dyDescent="0.3">
      <c r="A49" s="13"/>
      <c r="B49" s="36" t="s">
        <v>156</v>
      </c>
      <c r="C49" s="35">
        <f t="shared" ref="C49:H49" si="8">C16+C22+C28+C32+C42+C47</f>
        <v>7091222</v>
      </c>
      <c r="D49" s="35">
        <f t="shared" si="8"/>
        <v>7114040</v>
      </c>
      <c r="E49" s="35">
        <f t="shared" si="8"/>
        <v>7665645</v>
      </c>
      <c r="F49" s="35">
        <f t="shared" si="8"/>
        <v>8041328</v>
      </c>
      <c r="G49" s="35">
        <f t="shared" si="8"/>
        <v>8438430</v>
      </c>
      <c r="H49" s="35">
        <f t="shared" si="8"/>
        <v>8528816</v>
      </c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9">
    <mergeCell ref="B43:H43"/>
    <mergeCell ref="B29:H29"/>
    <mergeCell ref="B33:H33"/>
    <mergeCell ref="B2:I2"/>
    <mergeCell ref="B3:I3"/>
    <mergeCell ref="B6:H6"/>
    <mergeCell ref="B10:H10"/>
    <mergeCell ref="B17:H17"/>
    <mergeCell ref="B23:H23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workbookViewId="0">
      <selection activeCell="B5" sqref="B5:H80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191"/>
      <c r="I2" s="206"/>
      <c r="J2" s="12"/>
    </row>
    <row r="3" spans="1:10" s="2" customFormat="1" ht="20.25" customHeight="1" thickBot="1" x14ac:dyDescent="0.25">
      <c r="A3" s="1"/>
      <c r="B3" s="190" t="s">
        <v>174</v>
      </c>
      <c r="C3" s="191"/>
      <c r="D3" s="191"/>
      <c r="E3" s="191"/>
      <c r="F3" s="191"/>
      <c r="G3" s="191"/>
      <c r="H3" s="191"/>
      <c r="I3" s="206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29</v>
      </c>
      <c r="C5" s="16" t="s">
        <v>129</v>
      </c>
      <c r="D5" s="16" t="s">
        <v>130</v>
      </c>
      <c r="E5" s="15" t="s">
        <v>3</v>
      </c>
      <c r="F5" s="15" t="s">
        <v>4</v>
      </c>
      <c r="G5" s="15" t="s">
        <v>81</v>
      </c>
      <c r="H5" s="15" t="s">
        <v>131</v>
      </c>
      <c r="I5" s="15" t="s">
        <v>5</v>
      </c>
      <c r="J5" s="13"/>
    </row>
    <row r="6" spans="1:10" ht="16.5" customHeight="1" thickBot="1" x14ac:dyDescent="0.3">
      <c r="A6" s="13"/>
      <c r="B6" s="211" t="s">
        <v>30</v>
      </c>
      <c r="C6" s="212"/>
      <c r="D6" s="212"/>
      <c r="E6" s="212"/>
      <c r="F6" s="212"/>
      <c r="G6" s="212"/>
      <c r="H6" s="213"/>
      <c r="I6" s="19"/>
      <c r="J6" s="13"/>
    </row>
    <row r="7" spans="1:10" x14ac:dyDescent="0.25">
      <c r="A7" s="13"/>
      <c r="B7" s="21" t="s">
        <v>39</v>
      </c>
      <c r="C7" s="22">
        <v>4347939</v>
      </c>
      <c r="D7" s="154">
        <v>4410123</v>
      </c>
      <c r="E7" s="159">
        <v>4691829</v>
      </c>
      <c r="F7" s="181">
        <v>4817527</v>
      </c>
      <c r="G7" s="182">
        <v>4884652</v>
      </c>
      <c r="H7" s="182">
        <v>4939932</v>
      </c>
      <c r="I7" s="19"/>
      <c r="J7" s="13"/>
    </row>
    <row r="8" spans="1:10" s="80" customFormat="1" ht="15.75" thickBot="1" x14ac:dyDescent="0.3">
      <c r="A8" s="76"/>
      <c r="B8" s="77" t="s">
        <v>139</v>
      </c>
      <c r="C8" s="78">
        <v>-119633</v>
      </c>
      <c r="D8" s="79">
        <v>-138838</v>
      </c>
      <c r="E8" s="79">
        <v>-139315</v>
      </c>
      <c r="F8" s="79">
        <v>-139315</v>
      </c>
      <c r="G8" s="79">
        <v>-139315</v>
      </c>
      <c r="H8" s="79">
        <v>-139315</v>
      </c>
      <c r="I8" s="19"/>
      <c r="J8" s="76"/>
    </row>
    <row r="9" spans="1:10" ht="15.75" thickBot="1" x14ac:dyDescent="0.3">
      <c r="A9" s="13"/>
      <c r="B9" s="20" t="s">
        <v>6</v>
      </c>
      <c r="C9" s="32">
        <f t="shared" ref="C9:H9" si="0">SUM(C7:C8)</f>
        <v>4228306</v>
      </c>
      <c r="D9" s="32">
        <f t="shared" si="0"/>
        <v>4271285</v>
      </c>
      <c r="E9" s="32">
        <f t="shared" si="0"/>
        <v>4552514</v>
      </c>
      <c r="F9" s="32">
        <f t="shared" si="0"/>
        <v>4678212</v>
      </c>
      <c r="G9" s="32">
        <f t="shared" si="0"/>
        <v>4745337</v>
      </c>
      <c r="H9" s="32">
        <f t="shared" si="0"/>
        <v>4800617</v>
      </c>
      <c r="I9" s="19"/>
      <c r="J9" s="13"/>
    </row>
    <row r="10" spans="1:10" ht="16.5" customHeight="1" thickBot="1" x14ac:dyDescent="0.3">
      <c r="A10" s="13"/>
      <c r="B10" s="214" t="s">
        <v>31</v>
      </c>
      <c r="C10" s="215"/>
      <c r="D10" s="215"/>
      <c r="E10" s="215"/>
      <c r="F10" s="215"/>
      <c r="G10" s="215"/>
      <c r="H10" s="216"/>
      <c r="I10" s="19"/>
      <c r="J10" s="13"/>
    </row>
    <row r="11" spans="1:10" x14ac:dyDescent="0.25">
      <c r="A11" s="13"/>
      <c r="B11" s="21" t="s">
        <v>40</v>
      </c>
      <c r="C11" s="22">
        <v>1671004</v>
      </c>
      <c r="D11" s="154">
        <v>1677995</v>
      </c>
      <c r="E11" s="159">
        <v>1724960</v>
      </c>
      <c r="F11" s="181">
        <v>1798885</v>
      </c>
      <c r="G11" s="182">
        <v>1846420</v>
      </c>
      <c r="H11" s="182">
        <v>1858709</v>
      </c>
      <c r="I11" s="19">
        <v>7</v>
      </c>
      <c r="J11" s="13"/>
    </row>
    <row r="12" spans="1:10" ht="15.75" thickBot="1" x14ac:dyDescent="0.3">
      <c r="A12" s="13"/>
      <c r="B12" s="21" t="s">
        <v>41</v>
      </c>
      <c r="C12" s="26">
        <v>3500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  <c r="J12" s="13"/>
    </row>
    <row r="13" spans="1:10" ht="15.75" thickBot="1" x14ac:dyDescent="0.3">
      <c r="A13" s="13"/>
      <c r="B13" s="20" t="s">
        <v>6</v>
      </c>
      <c r="C13" s="32">
        <f>SUM(C11:C12)</f>
        <v>1674504</v>
      </c>
      <c r="D13" s="32">
        <f>SUM(D11:D12)</f>
        <v>1677995</v>
      </c>
      <c r="E13" s="32">
        <f t="shared" ref="E13:H13" si="1">SUM(E11:E12)</f>
        <v>1724960</v>
      </c>
      <c r="F13" s="32">
        <f t="shared" si="1"/>
        <v>1798885</v>
      </c>
      <c r="G13" s="32">
        <f t="shared" si="1"/>
        <v>1846420</v>
      </c>
      <c r="H13" s="32">
        <f t="shared" si="1"/>
        <v>1858709</v>
      </c>
      <c r="I13" s="19"/>
      <c r="J13" s="13"/>
    </row>
    <row r="14" spans="1:10" ht="16.5" customHeight="1" thickBot="1" x14ac:dyDescent="0.3">
      <c r="A14" s="13"/>
      <c r="B14" s="217" t="s">
        <v>32</v>
      </c>
      <c r="C14" s="218"/>
      <c r="D14" s="218"/>
      <c r="E14" s="218"/>
      <c r="F14" s="218"/>
      <c r="G14" s="218"/>
      <c r="H14" s="219"/>
      <c r="I14" s="19"/>
      <c r="J14" s="13"/>
    </row>
    <row r="15" spans="1:10" x14ac:dyDescent="0.25">
      <c r="A15" s="13"/>
      <c r="B15" s="21" t="s">
        <v>42</v>
      </c>
      <c r="C15" s="114">
        <v>12000</v>
      </c>
      <c r="D15" s="160">
        <v>8824</v>
      </c>
      <c r="E15" s="63">
        <v>12000</v>
      </c>
      <c r="F15" s="63">
        <v>13000</v>
      </c>
      <c r="G15" s="87">
        <v>14000</v>
      </c>
      <c r="H15" s="64">
        <v>15000</v>
      </c>
      <c r="I15" s="45"/>
      <c r="J15" s="13"/>
    </row>
    <row r="16" spans="1:10" x14ac:dyDescent="0.25">
      <c r="A16" s="13"/>
      <c r="B16" s="21" t="s">
        <v>43</v>
      </c>
      <c r="C16" s="115">
        <v>5000</v>
      </c>
      <c r="D16" s="161">
        <v>3979</v>
      </c>
      <c r="E16" s="30">
        <v>5000</v>
      </c>
      <c r="F16" s="30">
        <v>5000</v>
      </c>
      <c r="G16" s="30">
        <v>5000</v>
      </c>
      <c r="H16" s="65">
        <v>5000</v>
      </c>
      <c r="I16" s="45"/>
      <c r="J16" s="13"/>
    </row>
    <row r="17" spans="1:10" x14ac:dyDescent="0.25">
      <c r="A17" s="13"/>
      <c r="B17" s="21" t="s">
        <v>44</v>
      </c>
      <c r="C17" s="115">
        <v>8500</v>
      </c>
      <c r="D17" s="162">
        <v>11386</v>
      </c>
      <c r="E17" s="86">
        <v>12500</v>
      </c>
      <c r="F17" s="86">
        <v>12500</v>
      </c>
      <c r="G17" s="86">
        <v>12500</v>
      </c>
      <c r="H17" s="86">
        <v>12500</v>
      </c>
      <c r="I17" s="45">
        <v>11</v>
      </c>
      <c r="J17" s="13"/>
    </row>
    <row r="18" spans="1:10" x14ac:dyDescent="0.25">
      <c r="A18" s="13"/>
      <c r="B18" s="21" t="s">
        <v>140</v>
      </c>
      <c r="C18" s="115">
        <v>11000</v>
      </c>
      <c r="D18" s="162">
        <v>8884</v>
      </c>
      <c r="E18" s="24">
        <v>13000</v>
      </c>
      <c r="F18" s="24">
        <v>13000</v>
      </c>
      <c r="G18" s="24">
        <v>13000</v>
      </c>
      <c r="H18" s="88">
        <v>13000</v>
      </c>
      <c r="I18" s="45"/>
      <c r="J18" s="13"/>
    </row>
    <row r="19" spans="1:10" ht="15.75" thickBot="1" x14ac:dyDescent="0.3">
      <c r="A19" s="13"/>
      <c r="B19" s="27" t="s">
        <v>45</v>
      </c>
      <c r="C19" s="115">
        <v>20000</v>
      </c>
      <c r="D19" s="163">
        <v>32187</v>
      </c>
      <c r="E19" s="55">
        <v>30000</v>
      </c>
      <c r="F19" s="55">
        <v>30000</v>
      </c>
      <c r="G19" s="55">
        <v>30000</v>
      </c>
      <c r="H19" s="66">
        <v>30000</v>
      </c>
      <c r="I19" s="45"/>
      <c r="J19" s="13"/>
    </row>
    <row r="20" spans="1:10" ht="15.75" thickBot="1" x14ac:dyDescent="0.3">
      <c r="A20" s="13"/>
      <c r="B20" s="20" t="s">
        <v>6</v>
      </c>
      <c r="C20" s="32">
        <f t="shared" ref="C20:H20" si="2">SUM(C15:C19)</f>
        <v>56500</v>
      </c>
      <c r="D20" s="82">
        <f t="shared" si="2"/>
        <v>65260</v>
      </c>
      <c r="E20" s="82">
        <f t="shared" si="2"/>
        <v>72500</v>
      </c>
      <c r="F20" s="82">
        <f t="shared" si="2"/>
        <v>73500</v>
      </c>
      <c r="G20" s="82">
        <f t="shared" si="2"/>
        <v>74500</v>
      </c>
      <c r="H20" s="82">
        <f t="shared" si="2"/>
        <v>75500</v>
      </c>
      <c r="I20" s="19"/>
      <c r="J20" s="13"/>
    </row>
    <row r="21" spans="1:10" ht="16.5" customHeight="1" thickBot="1" x14ac:dyDescent="0.25">
      <c r="A21" s="13"/>
      <c r="B21" s="220" t="s">
        <v>33</v>
      </c>
      <c r="C21" s="221"/>
      <c r="D21" s="221"/>
      <c r="E21" s="221"/>
      <c r="F21" s="221"/>
      <c r="G21" s="221"/>
      <c r="H21" s="222"/>
      <c r="I21" s="19"/>
      <c r="J21" s="13"/>
    </row>
    <row r="22" spans="1:10" x14ac:dyDescent="0.25">
      <c r="A22" s="13"/>
      <c r="B22" s="21" t="s">
        <v>46</v>
      </c>
      <c r="C22" s="22">
        <v>54000</v>
      </c>
      <c r="D22" s="154">
        <v>54000</v>
      </c>
      <c r="E22" s="24">
        <v>55000</v>
      </c>
      <c r="F22" s="24">
        <v>57500</v>
      </c>
      <c r="G22" s="25">
        <v>60000</v>
      </c>
      <c r="H22" s="25">
        <v>62500</v>
      </c>
      <c r="I22" s="19"/>
      <c r="J22" s="13"/>
    </row>
    <row r="23" spans="1:10" x14ac:dyDescent="0.25">
      <c r="A23" s="13"/>
      <c r="B23" s="21" t="s">
        <v>47</v>
      </c>
      <c r="C23" s="26">
        <v>5000</v>
      </c>
      <c r="D23" s="154">
        <v>3680</v>
      </c>
      <c r="E23" s="24">
        <v>5000</v>
      </c>
      <c r="F23" s="24">
        <v>5000</v>
      </c>
      <c r="G23" s="25">
        <v>5500</v>
      </c>
      <c r="H23" s="25">
        <v>6000</v>
      </c>
      <c r="I23" s="19"/>
      <c r="J23" s="13"/>
    </row>
    <row r="24" spans="1:10" x14ac:dyDescent="0.25">
      <c r="A24" s="13"/>
      <c r="B24" s="21" t="s">
        <v>48</v>
      </c>
      <c r="C24" s="26">
        <v>0</v>
      </c>
      <c r="D24" s="154">
        <v>0</v>
      </c>
      <c r="E24" s="24">
        <v>0</v>
      </c>
      <c r="F24" s="24">
        <v>20000</v>
      </c>
      <c r="G24" s="25">
        <v>20000</v>
      </c>
      <c r="H24" s="25">
        <v>25000</v>
      </c>
      <c r="I24" s="19"/>
      <c r="J24" s="13"/>
    </row>
    <row r="25" spans="1:10" x14ac:dyDescent="0.25">
      <c r="A25" s="13"/>
      <c r="B25" s="21" t="s">
        <v>49</v>
      </c>
      <c r="C25" s="26">
        <v>2000</v>
      </c>
      <c r="D25" s="154">
        <v>1763</v>
      </c>
      <c r="E25" s="24">
        <v>2000</v>
      </c>
      <c r="F25" s="24">
        <v>2500</v>
      </c>
      <c r="G25" s="25">
        <v>3000</v>
      </c>
      <c r="H25" s="25">
        <v>3500</v>
      </c>
      <c r="I25" s="19"/>
      <c r="J25" s="13"/>
    </row>
    <row r="26" spans="1:10" x14ac:dyDescent="0.25">
      <c r="A26" s="13"/>
      <c r="B26" s="27" t="s">
        <v>50</v>
      </c>
      <c r="C26" s="26">
        <v>15000</v>
      </c>
      <c r="D26" s="164">
        <v>14530</v>
      </c>
      <c r="E26" s="30">
        <v>15500</v>
      </c>
      <c r="F26" s="30">
        <v>15500</v>
      </c>
      <c r="G26" s="31">
        <v>20000</v>
      </c>
      <c r="H26" s="31">
        <v>20000</v>
      </c>
      <c r="I26" s="19"/>
      <c r="J26" s="13"/>
    </row>
    <row r="27" spans="1:10" ht="15.75" thickBot="1" x14ac:dyDescent="0.3">
      <c r="A27" s="13"/>
      <c r="B27" s="21" t="s">
        <v>51</v>
      </c>
      <c r="C27" s="26">
        <v>9000</v>
      </c>
      <c r="D27" s="154">
        <v>5186</v>
      </c>
      <c r="E27" s="24">
        <v>9000</v>
      </c>
      <c r="F27" s="24">
        <v>9000</v>
      </c>
      <c r="G27" s="25">
        <v>10000</v>
      </c>
      <c r="H27" s="25">
        <v>11000</v>
      </c>
      <c r="I27" s="19"/>
      <c r="J27" s="13"/>
    </row>
    <row r="28" spans="1:10" ht="15.75" thickBot="1" x14ac:dyDescent="0.3">
      <c r="A28" s="13"/>
      <c r="B28" s="20" t="s">
        <v>6</v>
      </c>
      <c r="C28" s="32">
        <f>SUM(C22:C27)</f>
        <v>85000</v>
      </c>
      <c r="D28" s="32">
        <f>SUM(D22:D27)</f>
        <v>79159</v>
      </c>
      <c r="E28" s="32">
        <f t="shared" ref="E28:H28" si="3">SUM(E22:E27)</f>
        <v>86500</v>
      </c>
      <c r="F28" s="32">
        <f t="shared" si="3"/>
        <v>109500</v>
      </c>
      <c r="G28" s="32">
        <f t="shared" si="3"/>
        <v>118500</v>
      </c>
      <c r="H28" s="32">
        <f t="shared" si="3"/>
        <v>128000</v>
      </c>
      <c r="I28" s="19"/>
      <c r="J28" s="13"/>
    </row>
    <row r="29" spans="1:10" ht="16.5" customHeight="1" thickBot="1" x14ac:dyDescent="0.3">
      <c r="A29" s="13"/>
      <c r="B29" s="224" t="s">
        <v>34</v>
      </c>
      <c r="C29" s="225"/>
      <c r="D29" s="225"/>
      <c r="E29" s="225"/>
      <c r="F29" s="225"/>
      <c r="G29" s="225"/>
      <c r="H29" s="226"/>
      <c r="I29" s="19"/>
      <c r="J29" s="13"/>
    </row>
    <row r="30" spans="1:10" x14ac:dyDescent="0.25">
      <c r="A30" s="13"/>
      <c r="B30" s="21" t="s">
        <v>52</v>
      </c>
      <c r="C30" s="22">
        <v>175600</v>
      </c>
      <c r="D30" s="154">
        <v>170474</v>
      </c>
      <c r="E30" s="24">
        <v>180000</v>
      </c>
      <c r="F30" s="24">
        <v>185000</v>
      </c>
      <c r="G30" s="25">
        <v>190000</v>
      </c>
      <c r="H30" s="25">
        <v>195000</v>
      </c>
      <c r="I30" s="19"/>
      <c r="J30" s="13"/>
    </row>
    <row r="31" spans="1:10" x14ac:dyDescent="0.25">
      <c r="A31" s="13"/>
      <c r="B31" s="21" t="s">
        <v>53</v>
      </c>
      <c r="C31" s="26">
        <v>135000</v>
      </c>
      <c r="D31" s="154">
        <v>144000</v>
      </c>
      <c r="E31" s="24">
        <v>155000</v>
      </c>
      <c r="F31" s="24">
        <v>160000</v>
      </c>
      <c r="G31" s="25">
        <v>167500</v>
      </c>
      <c r="H31" s="25">
        <v>175000</v>
      </c>
      <c r="I31" s="19">
        <v>6</v>
      </c>
      <c r="J31" s="13"/>
    </row>
    <row r="32" spans="1:10" x14ac:dyDescent="0.25">
      <c r="A32" s="13"/>
      <c r="B32" s="21" t="s">
        <v>54</v>
      </c>
      <c r="C32" s="26">
        <v>30000</v>
      </c>
      <c r="D32" s="154">
        <v>23328</v>
      </c>
      <c r="E32" s="24">
        <v>27500</v>
      </c>
      <c r="F32" s="24">
        <v>30000</v>
      </c>
      <c r="G32" s="25">
        <v>31000</v>
      </c>
      <c r="H32" s="25">
        <v>32000</v>
      </c>
      <c r="I32" s="19"/>
      <c r="J32" s="13"/>
    </row>
    <row r="33" spans="1:10" x14ac:dyDescent="0.25">
      <c r="A33" s="13"/>
      <c r="B33" s="27" t="s">
        <v>17</v>
      </c>
      <c r="C33" s="26">
        <v>34442</v>
      </c>
      <c r="D33" s="164">
        <v>34177</v>
      </c>
      <c r="E33" s="29">
        <v>34048</v>
      </c>
      <c r="F33" s="29">
        <v>34048</v>
      </c>
      <c r="G33" s="29">
        <v>34048</v>
      </c>
      <c r="H33" s="29">
        <v>34048</v>
      </c>
      <c r="I33" s="19"/>
      <c r="J33" s="13"/>
    </row>
    <row r="34" spans="1:10" ht="15.75" thickBot="1" x14ac:dyDescent="0.3">
      <c r="A34" s="13"/>
      <c r="B34" s="21" t="s">
        <v>55</v>
      </c>
      <c r="C34" s="26">
        <v>33500</v>
      </c>
      <c r="D34" s="154">
        <v>32257</v>
      </c>
      <c r="E34" s="24">
        <v>34000</v>
      </c>
      <c r="F34" s="24">
        <v>36000</v>
      </c>
      <c r="G34" s="25">
        <v>38000</v>
      </c>
      <c r="H34" s="25">
        <v>40000</v>
      </c>
      <c r="I34" s="19"/>
      <c r="J34" s="13"/>
    </row>
    <row r="35" spans="1:10" ht="15.75" thickBot="1" x14ac:dyDescent="0.3">
      <c r="A35" s="13"/>
      <c r="B35" s="20" t="s">
        <v>6</v>
      </c>
      <c r="C35" s="32">
        <f>SUM(C30:C34)</f>
        <v>408542</v>
      </c>
      <c r="D35" s="32">
        <f>SUM(D30:D34)</f>
        <v>404236</v>
      </c>
      <c r="E35" s="32">
        <f t="shared" ref="E35:H35" si="4">SUM(E30:E34)</f>
        <v>430548</v>
      </c>
      <c r="F35" s="32">
        <f t="shared" si="4"/>
        <v>445048</v>
      </c>
      <c r="G35" s="32">
        <f t="shared" si="4"/>
        <v>460548</v>
      </c>
      <c r="H35" s="32">
        <f t="shared" si="4"/>
        <v>476048</v>
      </c>
      <c r="I35" s="19"/>
      <c r="J35" s="13"/>
    </row>
    <row r="36" spans="1:10" ht="18.75" customHeight="1" thickBot="1" x14ac:dyDescent="0.3">
      <c r="A36" s="13"/>
      <c r="B36" s="207" t="s">
        <v>35</v>
      </c>
      <c r="C36" s="208"/>
      <c r="D36" s="208"/>
      <c r="E36" s="208"/>
      <c r="F36" s="208"/>
      <c r="G36" s="208"/>
      <c r="H36" s="223"/>
      <c r="I36" s="19"/>
      <c r="J36" s="13"/>
    </row>
    <row r="37" spans="1:10" x14ac:dyDescent="0.25">
      <c r="A37" s="13"/>
      <c r="B37" s="21" t="s">
        <v>56</v>
      </c>
      <c r="C37" s="22">
        <v>93900</v>
      </c>
      <c r="D37" s="154">
        <v>90618</v>
      </c>
      <c r="E37" s="24">
        <v>105300</v>
      </c>
      <c r="F37" s="24">
        <v>115500</v>
      </c>
      <c r="G37" s="25">
        <v>127000</v>
      </c>
      <c r="H37" s="25">
        <v>139500</v>
      </c>
      <c r="I37" s="19"/>
      <c r="J37" s="13"/>
    </row>
    <row r="38" spans="1:10" x14ac:dyDescent="0.25">
      <c r="A38" s="13"/>
      <c r="B38" s="21" t="s">
        <v>57</v>
      </c>
      <c r="C38" s="26">
        <v>29250</v>
      </c>
      <c r="D38" s="154">
        <v>27565</v>
      </c>
      <c r="E38" s="24">
        <v>29250</v>
      </c>
      <c r="F38" s="24">
        <v>32000</v>
      </c>
      <c r="G38" s="25">
        <v>34000</v>
      </c>
      <c r="H38" s="25">
        <v>36000</v>
      </c>
      <c r="I38" s="19">
        <v>5</v>
      </c>
      <c r="J38" s="13"/>
    </row>
    <row r="39" spans="1:10" x14ac:dyDescent="0.25">
      <c r="A39" s="13"/>
      <c r="B39" s="21" t="s">
        <v>58</v>
      </c>
      <c r="C39" s="26">
        <v>125000</v>
      </c>
      <c r="D39" s="154">
        <v>118912</v>
      </c>
      <c r="E39" s="24">
        <v>135000</v>
      </c>
      <c r="F39" s="24">
        <v>140000</v>
      </c>
      <c r="G39" s="25">
        <v>145000</v>
      </c>
      <c r="H39" s="25">
        <v>150000</v>
      </c>
      <c r="I39" s="19"/>
      <c r="J39" s="13"/>
    </row>
    <row r="40" spans="1:10" x14ac:dyDescent="0.25">
      <c r="A40" s="13"/>
      <c r="B40" s="21" t="s">
        <v>79</v>
      </c>
      <c r="C40" s="26">
        <v>90259</v>
      </c>
      <c r="D40" s="154">
        <v>79015</v>
      </c>
      <c r="E40" s="24">
        <v>87404</v>
      </c>
      <c r="F40" s="24">
        <v>92000</v>
      </c>
      <c r="G40" s="25">
        <v>94000</v>
      </c>
      <c r="H40" s="25">
        <v>96000</v>
      </c>
      <c r="I40" s="19"/>
      <c r="J40" s="13"/>
    </row>
    <row r="41" spans="1:10" ht="15.75" thickBot="1" x14ac:dyDescent="0.3">
      <c r="A41" s="13"/>
      <c r="B41" s="21" t="s">
        <v>122</v>
      </c>
      <c r="C41" s="26">
        <v>141633</v>
      </c>
      <c r="D41" s="154">
        <v>160838</v>
      </c>
      <c r="E41" s="23">
        <v>159315</v>
      </c>
      <c r="F41" s="23">
        <v>159315</v>
      </c>
      <c r="G41" s="23">
        <v>159315</v>
      </c>
      <c r="H41" s="23">
        <v>159315</v>
      </c>
      <c r="I41" s="19"/>
      <c r="J41" s="13"/>
    </row>
    <row r="42" spans="1:10" ht="15.75" thickBot="1" x14ac:dyDescent="0.3">
      <c r="A42" s="13"/>
      <c r="B42" s="20" t="s">
        <v>6</v>
      </c>
      <c r="C42" s="32">
        <f>SUM(C37:C41)</f>
        <v>480042</v>
      </c>
      <c r="D42" s="32">
        <f>SUM(D37:D41)</f>
        <v>476948</v>
      </c>
      <c r="E42" s="32">
        <f t="shared" ref="E42:H42" si="5">SUM(E37:E41)</f>
        <v>516269</v>
      </c>
      <c r="F42" s="32">
        <f t="shared" si="5"/>
        <v>538815</v>
      </c>
      <c r="G42" s="32">
        <f t="shared" si="5"/>
        <v>559315</v>
      </c>
      <c r="H42" s="32">
        <f t="shared" si="5"/>
        <v>580815</v>
      </c>
      <c r="I42" s="19"/>
      <c r="J42" s="13"/>
    </row>
    <row r="43" spans="1:10" ht="15.75" customHeight="1" thickBot="1" x14ac:dyDescent="0.3">
      <c r="A43" s="13"/>
      <c r="B43" s="207" t="s">
        <v>36</v>
      </c>
      <c r="C43" s="208"/>
      <c r="D43" s="208"/>
      <c r="E43" s="208"/>
      <c r="F43" s="208"/>
      <c r="G43" s="208"/>
      <c r="H43" s="223"/>
      <c r="I43" s="19"/>
      <c r="J43" s="13"/>
    </row>
    <row r="44" spans="1:10" x14ac:dyDescent="0.25">
      <c r="A44" s="13"/>
      <c r="B44" s="21" t="s">
        <v>59</v>
      </c>
      <c r="C44" s="22">
        <v>12000</v>
      </c>
      <c r="D44" s="154">
        <v>16842</v>
      </c>
      <c r="E44" s="24">
        <v>15000</v>
      </c>
      <c r="F44" s="24">
        <v>15500</v>
      </c>
      <c r="G44" s="25">
        <v>16000</v>
      </c>
      <c r="H44" s="25">
        <v>16500</v>
      </c>
      <c r="I44" s="19"/>
      <c r="J44" s="13"/>
    </row>
    <row r="45" spans="1:10" x14ac:dyDescent="0.25">
      <c r="A45" s="13"/>
      <c r="B45" s="21" t="s">
        <v>60</v>
      </c>
      <c r="C45" s="26">
        <v>3000</v>
      </c>
      <c r="D45" s="154">
        <v>2292</v>
      </c>
      <c r="E45" s="24">
        <v>3000</v>
      </c>
      <c r="F45" s="24">
        <v>3250</v>
      </c>
      <c r="G45" s="25">
        <v>3250</v>
      </c>
      <c r="H45" s="25">
        <v>3500</v>
      </c>
      <c r="I45" s="19"/>
      <c r="J45" s="13"/>
    </row>
    <row r="46" spans="1:10" x14ac:dyDescent="0.25">
      <c r="A46" s="13"/>
      <c r="B46" s="21" t="s">
        <v>61</v>
      </c>
      <c r="C46" s="26">
        <v>3550</v>
      </c>
      <c r="D46" s="154">
        <v>4054</v>
      </c>
      <c r="E46" s="24">
        <v>4000</v>
      </c>
      <c r="F46" s="24">
        <v>4000</v>
      </c>
      <c r="G46" s="25">
        <v>4250</v>
      </c>
      <c r="H46" s="25">
        <v>4250</v>
      </c>
      <c r="I46" s="19"/>
      <c r="J46" s="13"/>
    </row>
    <row r="47" spans="1:10" x14ac:dyDescent="0.25">
      <c r="A47" s="13"/>
      <c r="B47" s="21" t="s">
        <v>62</v>
      </c>
      <c r="C47" s="26">
        <v>12500</v>
      </c>
      <c r="D47" s="154">
        <v>32096</v>
      </c>
      <c r="E47" s="24">
        <v>15000</v>
      </c>
      <c r="F47" s="24">
        <v>15000</v>
      </c>
      <c r="G47" s="25">
        <v>15000</v>
      </c>
      <c r="H47" s="25">
        <v>15000</v>
      </c>
      <c r="I47" s="19"/>
      <c r="J47" s="13"/>
    </row>
    <row r="48" spans="1:10" x14ac:dyDescent="0.25">
      <c r="A48" s="13"/>
      <c r="B48" s="21" t="s">
        <v>63</v>
      </c>
      <c r="C48" s="26">
        <v>62000</v>
      </c>
      <c r="D48" s="154">
        <v>46155</v>
      </c>
      <c r="E48" s="24">
        <v>55000</v>
      </c>
      <c r="F48" s="24">
        <v>57500</v>
      </c>
      <c r="G48" s="25">
        <v>60000</v>
      </c>
      <c r="H48" s="25">
        <v>62500</v>
      </c>
      <c r="I48" s="19"/>
      <c r="J48" s="13"/>
    </row>
    <row r="49" spans="1:10" x14ac:dyDescent="0.25">
      <c r="A49" s="13"/>
      <c r="B49" s="21" t="s">
        <v>64</v>
      </c>
      <c r="C49" s="26">
        <v>11500</v>
      </c>
      <c r="D49" s="154">
        <v>7181</v>
      </c>
      <c r="E49" s="24">
        <v>12500</v>
      </c>
      <c r="F49" s="24">
        <v>12500</v>
      </c>
      <c r="G49" s="25">
        <v>13000</v>
      </c>
      <c r="H49" s="25">
        <v>13500</v>
      </c>
      <c r="I49" s="19"/>
      <c r="J49" s="13"/>
    </row>
    <row r="50" spans="1:10" x14ac:dyDescent="0.25">
      <c r="A50" s="13"/>
      <c r="B50" s="21" t="s">
        <v>121</v>
      </c>
      <c r="C50" s="26">
        <v>0</v>
      </c>
      <c r="D50" s="154">
        <v>17191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65</v>
      </c>
      <c r="C51" s="26">
        <v>450</v>
      </c>
      <c r="D51" s="154">
        <v>450</v>
      </c>
      <c r="E51" s="24">
        <v>500</v>
      </c>
      <c r="F51" s="24">
        <v>500</v>
      </c>
      <c r="G51" s="25">
        <v>600</v>
      </c>
      <c r="H51" s="25">
        <v>600</v>
      </c>
      <c r="I51" s="19"/>
      <c r="J51" s="13"/>
    </row>
    <row r="52" spans="1:10" x14ac:dyDescent="0.25">
      <c r="A52" s="13"/>
      <c r="B52" s="21" t="s">
        <v>66</v>
      </c>
      <c r="C52" s="26">
        <v>2500</v>
      </c>
      <c r="D52" s="154">
        <v>2500</v>
      </c>
      <c r="E52" s="24">
        <v>3000</v>
      </c>
      <c r="F52" s="24">
        <v>3500</v>
      </c>
      <c r="G52" s="25">
        <v>4000</v>
      </c>
      <c r="H52" s="25">
        <v>4500</v>
      </c>
      <c r="I52" s="19"/>
      <c r="J52" s="13"/>
    </row>
    <row r="53" spans="1:10" x14ac:dyDescent="0.25">
      <c r="A53" s="13"/>
      <c r="B53" s="21" t="s">
        <v>67</v>
      </c>
      <c r="C53" s="26">
        <v>3000</v>
      </c>
      <c r="D53" s="154">
        <v>1313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68</v>
      </c>
      <c r="C54" s="26">
        <v>3500</v>
      </c>
      <c r="D54" s="154">
        <v>5500</v>
      </c>
      <c r="E54" s="24">
        <v>6000</v>
      </c>
      <c r="F54" s="24">
        <v>6000</v>
      </c>
      <c r="G54" s="25">
        <v>6500</v>
      </c>
      <c r="H54" s="25">
        <v>6500</v>
      </c>
      <c r="I54" s="19"/>
      <c r="J54" s="13"/>
    </row>
    <row r="55" spans="1:10" x14ac:dyDescent="0.25">
      <c r="A55" s="13"/>
      <c r="B55" s="21" t="s">
        <v>180</v>
      </c>
      <c r="C55" s="26">
        <v>0</v>
      </c>
      <c r="D55" s="154">
        <v>0</v>
      </c>
      <c r="E55" s="23">
        <v>500</v>
      </c>
      <c r="F55" s="23">
        <v>500</v>
      </c>
      <c r="G55" s="174">
        <v>500</v>
      </c>
      <c r="H55" s="174">
        <v>500</v>
      </c>
      <c r="I55" s="19"/>
      <c r="J55" s="13"/>
    </row>
    <row r="56" spans="1:10" x14ac:dyDescent="0.25">
      <c r="A56" s="13"/>
      <c r="B56" s="21" t="s">
        <v>69</v>
      </c>
      <c r="C56" s="26">
        <v>20500</v>
      </c>
      <c r="D56" s="154">
        <v>19095</v>
      </c>
      <c r="E56" s="23">
        <v>22500</v>
      </c>
      <c r="F56" s="23">
        <v>22500</v>
      </c>
      <c r="G56" s="23">
        <v>22500</v>
      </c>
      <c r="H56" s="23">
        <v>26000</v>
      </c>
      <c r="I56" s="19"/>
      <c r="J56" s="13"/>
    </row>
    <row r="57" spans="1:10" x14ac:dyDescent="0.25">
      <c r="A57" s="13"/>
      <c r="B57" s="21" t="s">
        <v>70</v>
      </c>
      <c r="C57" s="26">
        <v>2200</v>
      </c>
      <c r="D57" s="154">
        <v>2200</v>
      </c>
      <c r="E57" s="24">
        <v>2200</v>
      </c>
      <c r="F57" s="24">
        <v>2500</v>
      </c>
      <c r="G57" s="25">
        <v>2500</v>
      </c>
      <c r="H57" s="25">
        <v>2500</v>
      </c>
      <c r="I57" s="19"/>
      <c r="J57" s="13"/>
    </row>
    <row r="58" spans="1:10" x14ac:dyDescent="0.25">
      <c r="A58" s="13"/>
      <c r="B58" s="21" t="s">
        <v>71</v>
      </c>
      <c r="C58" s="26">
        <v>5000</v>
      </c>
      <c r="D58" s="154">
        <v>3653</v>
      </c>
      <c r="E58" s="24">
        <v>5000</v>
      </c>
      <c r="F58" s="24">
        <v>5000</v>
      </c>
      <c r="G58" s="24">
        <v>5000</v>
      </c>
      <c r="H58" s="24">
        <v>5000</v>
      </c>
      <c r="I58" s="19"/>
      <c r="J58" s="13"/>
    </row>
    <row r="59" spans="1:10" x14ac:dyDescent="0.25">
      <c r="A59" s="13"/>
      <c r="B59" s="21" t="s">
        <v>72</v>
      </c>
      <c r="C59" s="26">
        <v>27000</v>
      </c>
      <c r="D59" s="154">
        <v>27000</v>
      </c>
      <c r="E59" s="24">
        <v>28000</v>
      </c>
      <c r="F59" s="24">
        <v>30000</v>
      </c>
      <c r="G59" s="25">
        <v>32500</v>
      </c>
      <c r="H59" s="25">
        <v>35000</v>
      </c>
      <c r="I59" s="19"/>
      <c r="J59" s="13"/>
    </row>
    <row r="60" spans="1:10" x14ac:dyDescent="0.25">
      <c r="A60" s="13"/>
      <c r="B60" s="21" t="s">
        <v>73</v>
      </c>
      <c r="C60" s="26">
        <v>100</v>
      </c>
      <c r="D60" s="154">
        <v>100</v>
      </c>
      <c r="E60" s="23">
        <v>100</v>
      </c>
      <c r="F60" s="23">
        <v>100</v>
      </c>
      <c r="G60" s="23">
        <v>100</v>
      </c>
      <c r="H60" s="23">
        <v>100</v>
      </c>
      <c r="I60" s="19"/>
      <c r="J60" s="13"/>
    </row>
    <row r="61" spans="1:10" x14ac:dyDescent="0.25">
      <c r="A61" s="13"/>
      <c r="B61" s="21" t="s">
        <v>74</v>
      </c>
      <c r="C61" s="26">
        <v>500</v>
      </c>
      <c r="D61" s="154">
        <v>1</v>
      </c>
      <c r="E61" s="24">
        <v>250</v>
      </c>
      <c r="F61" s="24">
        <v>500</v>
      </c>
      <c r="G61" s="25">
        <v>500</v>
      </c>
      <c r="H61" s="25">
        <v>500</v>
      </c>
      <c r="I61" s="19"/>
      <c r="J61" s="13"/>
    </row>
    <row r="62" spans="1:10" ht="15.75" thickBot="1" x14ac:dyDescent="0.3">
      <c r="A62" s="13"/>
      <c r="B62" s="175" t="s">
        <v>181</v>
      </c>
      <c r="C62" s="146">
        <v>0</v>
      </c>
      <c r="D62" s="176">
        <v>0</v>
      </c>
      <c r="E62" s="170">
        <v>50</v>
      </c>
      <c r="F62" s="170">
        <v>50</v>
      </c>
      <c r="G62" s="170">
        <v>50</v>
      </c>
      <c r="H62" s="170">
        <v>50</v>
      </c>
      <c r="I62" s="45"/>
      <c r="J62" s="13"/>
    </row>
    <row r="63" spans="1:10" ht="15.75" thickBot="1" x14ac:dyDescent="0.3">
      <c r="A63" s="13"/>
      <c r="B63" s="20" t="s">
        <v>6</v>
      </c>
      <c r="C63" s="32">
        <f t="shared" ref="C63:H63" si="6">SUM(C44:C62)</f>
        <v>169300</v>
      </c>
      <c r="D63" s="32">
        <f t="shared" si="6"/>
        <v>187623</v>
      </c>
      <c r="E63" s="32">
        <f t="shared" si="6"/>
        <v>175600</v>
      </c>
      <c r="F63" s="32">
        <f t="shared" si="6"/>
        <v>181900</v>
      </c>
      <c r="G63" s="32">
        <f t="shared" si="6"/>
        <v>189250</v>
      </c>
      <c r="H63" s="32">
        <f t="shared" si="6"/>
        <v>199500</v>
      </c>
      <c r="I63" s="19"/>
      <c r="J63" s="13"/>
    </row>
    <row r="64" spans="1:10" ht="16.5" customHeight="1" thickBot="1" x14ac:dyDescent="0.3">
      <c r="A64" s="13"/>
      <c r="B64" s="207" t="s">
        <v>37</v>
      </c>
      <c r="C64" s="208"/>
      <c r="D64" s="208"/>
      <c r="E64" s="208"/>
      <c r="F64" s="208"/>
      <c r="G64" s="208"/>
      <c r="H64" s="223"/>
      <c r="I64" s="19"/>
      <c r="J64" s="13"/>
    </row>
    <row r="65" spans="1:10" x14ac:dyDescent="0.25">
      <c r="A65" s="13"/>
      <c r="B65" s="21" t="s">
        <v>75</v>
      </c>
      <c r="C65" s="22">
        <v>94000</v>
      </c>
      <c r="D65" s="154">
        <v>94000</v>
      </c>
      <c r="E65" s="24">
        <v>95000</v>
      </c>
      <c r="F65" s="24">
        <v>105000</v>
      </c>
      <c r="G65" s="25">
        <v>110000</v>
      </c>
      <c r="H65" s="25">
        <v>115000</v>
      </c>
      <c r="I65" s="19"/>
      <c r="J65" s="13"/>
    </row>
    <row r="66" spans="1:10" ht="15.75" thickBot="1" x14ac:dyDescent="0.3">
      <c r="A66" s="13"/>
      <c r="B66" s="21" t="s">
        <v>76</v>
      </c>
      <c r="C66" s="26">
        <v>1000</v>
      </c>
      <c r="D66" s="154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6</v>
      </c>
      <c r="C67" s="32">
        <f>SUM(C65:C66)</f>
        <v>95000</v>
      </c>
      <c r="D67" s="32">
        <f>SUM(D65:D66)</f>
        <v>95000</v>
      </c>
      <c r="E67" s="32">
        <f t="shared" ref="E67:H67" si="7">SUM(E65:E66)</f>
        <v>96000</v>
      </c>
      <c r="F67" s="32">
        <f t="shared" si="7"/>
        <v>106000</v>
      </c>
      <c r="G67" s="32">
        <f t="shared" si="7"/>
        <v>111000</v>
      </c>
      <c r="H67" s="32">
        <f t="shared" si="7"/>
        <v>116000</v>
      </c>
      <c r="I67" s="19"/>
      <c r="J67" s="13"/>
    </row>
    <row r="68" spans="1:10" ht="16.5" customHeight="1" thickBot="1" x14ac:dyDescent="0.3">
      <c r="A68" s="13"/>
      <c r="B68" s="207" t="s">
        <v>38</v>
      </c>
      <c r="C68" s="208"/>
      <c r="D68" s="209"/>
      <c r="E68" s="209"/>
      <c r="F68" s="209"/>
      <c r="G68" s="209"/>
      <c r="H68" s="210"/>
      <c r="I68" s="19"/>
      <c r="J68" s="13"/>
    </row>
    <row r="69" spans="1:10" x14ac:dyDescent="0.25">
      <c r="A69" s="13"/>
      <c r="B69" s="85" t="s">
        <v>77</v>
      </c>
      <c r="C69" s="114">
        <v>22880</v>
      </c>
      <c r="D69" s="160">
        <v>21808</v>
      </c>
      <c r="E69" s="63">
        <v>21808</v>
      </c>
      <c r="F69" s="63">
        <v>21808</v>
      </c>
      <c r="G69" s="63">
        <v>21808</v>
      </c>
      <c r="H69" s="64">
        <v>21808</v>
      </c>
      <c r="I69" s="45"/>
      <c r="J69" s="13"/>
    </row>
    <row r="70" spans="1:10" x14ac:dyDescent="0.25">
      <c r="A70" s="13"/>
      <c r="B70" s="21" t="s">
        <v>78</v>
      </c>
      <c r="C70" s="115">
        <v>2500</v>
      </c>
      <c r="D70" s="161">
        <v>2500</v>
      </c>
      <c r="E70" s="30">
        <v>2500</v>
      </c>
      <c r="F70" s="30">
        <v>3000</v>
      </c>
      <c r="G70" s="30">
        <v>3000</v>
      </c>
      <c r="H70" s="65">
        <v>3500</v>
      </c>
      <c r="I70" s="45"/>
      <c r="J70" s="13"/>
    </row>
    <row r="71" spans="1:10" x14ac:dyDescent="0.25">
      <c r="A71" s="13"/>
      <c r="B71" s="27" t="s">
        <v>128</v>
      </c>
      <c r="C71" s="116">
        <v>1700</v>
      </c>
      <c r="D71" s="161">
        <v>1700</v>
      </c>
      <c r="E71" s="30">
        <v>1700</v>
      </c>
      <c r="F71" s="30">
        <v>1700</v>
      </c>
      <c r="G71" s="30">
        <v>1700</v>
      </c>
      <c r="H71" s="65">
        <v>1700</v>
      </c>
      <c r="I71" s="45"/>
      <c r="J71" s="13"/>
    </row>
    <row r="72" spans="1:10" ht="15.75" thickBot="1" x14ac:dyDescent="0.3">
      <c r="A72" s="13"/>
      <c r="B72" s="27" t="s">
        <v>179</v>
      </c>
      <c r="C72" s="116">
        <v>0</v>
      </c>
      <c r="D72" s="163">
        <v>784</v>
      </c>
      <c r="E72" s="55"/>
      <c r="F72" s="55"/>
      <c r="G72" s="55"/>
      <c r="H72" s="66"/>
      <c r="I72" s="45"/>
      <c r="J72" s="13"/>
    </row>
    <row r="73" spans="1:10" ht="15.75" thickBot="1" x14ac:dyDescent="0.3">
      <c r="A73" s="13"/>
      <c r="B73" s="20" t="s">
        <v>6</v>
      </c>
      <c r="C73" s="32">
        <f t="shared" ref="C73:H73" si="8">SUM(C69:C72)</f>
        <v>27080</v>
      </c>
      <c r="D73" s="82">
        <f t="shared" si="8"/>
        <v>26792</v>
      </c>
      <c r="E73" s="82">
        <f t="shared" si="8"/>
        <v>26008</v>
      </c>
      <c r="F73" s="82">
        <f t="shared" si="8"/>
        <v>26508</v>
      </c>
      <c r="G73" s="82">
        <f t="shared" si="8"/>
        <v>26508</v>
      </c>
      <c r="H73" s="82">
        <f t="shared" si="8"/>
        <v>27008</v>
      </c>
      <c r="I73" s="19"/>
      <c r="J73" s="13"/>
    </row>
    <row r="74" spans="1:10" ht="16.5" customHeight="1" thickBot="1" x14ac:dyDescent="0.3">
      <c r="A74" s="13"/>
      <c r="B74" s="207" t="s">
        <v>141</v>
      </c>
      <c r="C74" s="208"/>
      <c r="D74" s="209"/>
      <c r="E74" s="209"/>
      <c r="F74" s="209"/>
      <c r="G74" s="209"/>
      <c r="H74" s="210"/>
      <c r="I74" s="19"/>
      <c r="J74" s="13"/>
    </row>
    <row r="75" spans="1:10" x14ac:dyDescent="0.25">
      <c r="A75" s="13"/>
      <c r="B75" s="119" t="s">
        <v>136</v>
      </c>
      <c r="C75" s="120">
        <v>25741</v>
      </c>
      <c r="D75" s="177">
        <v>57257</v>
      </c>
      <c r="E75" s="130">
        <v>43244</v>
      </c>
      <c r="F75" s="130">
        <v>27569</v>
      </c>
      <c r="G75" s="130">
        <v>27569</v>
      </c>
      <c r="H75" s="130">
        <v>27569</v>
      </c>
      <c r="I75" s="45"/>
      <c r="J75" s="13"/>
    </row>
    <row r="76" spans="1:10" x14ac:dyDescent="0.25">
      <c r="A76" s="13"/>
      <c r="B76" s="123" t="s">
        <v>142</v>
      </c>
      <c r="C76" s="124">
        <v>45828</v>
      </c>
      <c r="D76" s="178">
        <v>45828</v>
      </c>
      <c r="E76" s="117">
        <v>0</v>
      </c>
      <c r="F76" s="117">
        <v>0</v>
      </c>
      <c r="G76" s="117">
        <v>0</v>
      </c>
      <c r="H76" s="117">
        <v>0</v>
      </c>
      <c r="I76" s="45">
        <v>4</v>
      </c>
      <c r="J76" s="13"/>
    </row>
    <row r="77" spans="1:10" ht="15.75" thickBot="1" x14ac:dyDescent="0.3">
      <c r="A77" s="13"/>
      <c r="B77" s="110" t="s">
        <v>143</v>
      </c>
      <c r="C77" s="125">
        <v>0</v>
      </c>
      <c r="D77" s="179">
        <v>0</v>
      </c>
      <c r="E77" s="180">
        <v>0</v>
      </c>
      <c r="F77" s="180">
        <v>0</v>
      </c>
      <c r="G77" s="180">
        <v>0</v>
      </c>
      <c r="H77" s="180">
        <v>0</v>
      </c>
      <c r="I77" s="45"/>
      <c r="J77" s="13"/>
    </row>
    <row r="78" spans="1:10" ht="15.75" thickBot="1" x14ac:dyDescent="0.3">
      <c r="A78" s="13"/>
      <c r="B78" s="20" t="s">
        <v>6</v>
      </c>
      <c r="C78" s="121">
        <f>SUM(C75:C77)</f>
        <v>71569</v>
      </c>
      <c r="D78" s="122">
        <f>SUM(D75:D77)</f>
        <v>103085</v>
      </c>
      <c r="E78" s="122">
        <f>SUM(E75:E77)</f>
        <v>43244</v>
      </c>
      <c r="F78" s="122">
        <f>SUM(F75:F76)</f>
        <v>27569</v>
      </c>
      <c r="G78" s="122">
        <f>SUM(G75:G76)</f>
        <v>27569</v>
      </c>
      <c r="H78" s="122">
        <f>SUM(H75:H76)</f>
        <v>27569</v>
      </c>
      <c r="I78" s="19"/>
      <c r="J78" s="13"/>
    </row>
    <row r="79" spans="1:10" ht="15.75" thickBo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8.75" thickBot="1" x14ac:dyDescent="0.3">
      <c r="A80" s="13"/>
      <c r="B80" s="36" t="s">
        <v>80</v>
      </c>
      <c r="C80" s="35">
        <f>C9+C13+C20+C28+C35+C42+C63+C67+C73+C78</f>
        <v>7295843</v>
      </c>
      <c r="D80" s="35">
        <f t="shared" ref="D80:H80" si="9">D9+D13+D20+D28+D35+D42+D63+D67+D73+D78</f>
        <v>7387383</v>
      </c>
      <c r="E80" s="35">
        <f t="shared" si="9"/>
        <v>7724143</v>
      </c>
      <c r="F80" s="35">
        <f t="shared" si="9"/>
        <v>7985937</v>
      </c>
      <c r="G80" s="35">
        <f t="shared" si="9"/>
        <v>8158947</v>
      </c>
      <c r="H80" s="35">
        <f t="shared" si="9"/>
        <v>8289766</v>
      </c>
      <c r="I80" s="13"/>
      <c r="J80" s="13"/>
    </row>
    <row r="81" spans="1:10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</row>
  </sheetData>
  <mergeCells count="12">
    <mergeCell ref="B74:H74"/>
    <mergeCell ref="B2:I2"/>
    <mergeCell ref="B3:I3"/>
    <mergeCell ref="B68:H68"/>
    <mergeCell ref="B6:H6"/>
    <mergeCell ref="B10:H10"/>
    <mergeCell ref="B14:H14"/>
    <mergeCell ref="B21:H21"/>
    <mergeCell ref="B64:H64"/>
    <mergeCell ref="B43:H43"/>
    <mergeCell ref="B29:H29"/>
    <mergeCell ref="B36:H36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D24" sqref="D24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0" t="s">
        <v>0</v>
      </c>
      <c r="C2" s="191"/>
      <c r="D2" s="191"/>
      <c r="E2" s="191"/>
      <c r="F2" s="191"/>
      <c r="G2" s="191"/>
      <c r="H2" s="206"/>
      <c r="I2" s="12"/>
    </row>
    <row r="3" spans="1:9" s="2" customFormat="1" ht="20.25" customHeight="1" thickBot="1" x14ac:dyDescent="0.25">
      <c r="A3" s="1"/>
      <c r="B3" s="190" t="s">
        <v>177</v>
      </c>
      <c r="C3" s="191"/>
      <c r="D3" s="191"/>
      <c r="E3" s="191"/>
      <c r="F3" s="191"/>
      <c r="G3" s="191"/>
      <c r="H3" s="206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82</v>
      </c>
      <c r="C5" s="15" t="s">
        <v>2</v>
      </c>
      <c r="D5" s="15" t="s">
        <v>3</v>
      </c>
      <c r="E5" s="15" t="s">
        <v>4</v>
      </c>
      <c r="F5" s="15" t="s">
        <v>81</v>
      </c>
      <c r="G5" s="15" t="s">
        <v>131</v>
      </c>
      <c r="H5" s="15" t="s">
        <v>5</v>
      </c>
      <c r="I5" s="13"/>
    </row>
    <row r="6" spans="1:9" s="14" customFormat="1" thickBot="1" x14ac:dyDescent="0.3">
      <c r="A6" s="13"/>
      <c r="B6" s="198" t="s">
        <v>83</v>
      </c>
      <c r="C6" s="199"/>
      <c r="D6" s="199"/>
      <c r="E6" s="199"/>
      <c r="F6" s="199"/>
      <c r="G6" s="199"/>
      <c r="H6" s="19"/>
      <c r="I6" s="13"/>
    </row>
    <row r="7" spans="1:9" s="14" customFormat="1" ht="15" x14ac:dyDescent="0.25">
      <c r="A7" s="13"/>
      <c r="B7" s="21" t="s">
        <v>90</v>
      </c>
      <c r="C7" s="37">
        <v>248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91</v>
      </c>
      <c r="C8" s="37">
        <v>243</v>
      </c>
      <c r="D8" s="37">
        <v>248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92</v>
      </c>
      <c r="C9" s="37">
        <v>217</v>
      </c>
      <c r="D9" s="37">
        <v>243</v>
      </c>
      <c r="E9" s="38">
        <v>248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84</v>
      </c>
      <c r="C10" s="40">
        <f>SUM(C7:C9)</f>
        <v>708</v>
      </c>
      <c r="D10" s="40">
        <f t="shared" ref="D10:G10" si="0">SUM(D7:D9)</f>
        <v>731</v>
      </c>
      <c r="E10" s="40">
        <f t="shared" si="0"/>
        <v>728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198" t="s">
        <v>85</v>
      </c>
      <c r="C11" s="199"/>
      <c r="D11" s="199"/>
      <c r="E11" s="199"/>
      <c r="F11" s="199"/>
      <c r="G11" s="199"/>
      <c r="H11" s="19"/>
      <c r="I11" s="13"/>
    </row>
    <row r="12" spans="1:9" s="14" customFormat="1" ht="15" x14ac:dyDescent="0.25">
      <c r="A12" s="13"/>
      <c r="B12" s="21" t="s">
        <v>93</v>
      </c>
      <c r="C12" s="37">
        <v>175</v>
      </c>
      <c r="D12" s="37">
        <v>217</v>
      </c>
      <c r="E12" s="38">
        <v>243</v>
      </c>
      <c r="F12" s="38">
        <v>248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94</v>
      </c>
      <c r="C13" s="37">
        <v>154</v>
      </c>
      <c r="D13" s="37">
        <v>175</v>
      </c>
      <c r="E13" s="38">
        <v>217</v>
      </c>
      <c r="F13" s="38">
        <v>243</v>
      </c>
      <c r="G13" s="39">
        <v>248</v>
      </c>
      <c r="H13" s="19"/>
      <c r="I13" s="13"/>
    </row>
    <row r="14" spans="1:9" s="14" customFormat="1" thickBot="1" x14ac:dyDescent="0.3">
      <c r="A14" s="13"/>
      <c r="B14" s="20" t="s">
        <v>86</v>
      </c>
      <c r="C14" s="40">
        <f>SUM(C12:C13)</f>
        <v>329</v>
      </c>
      <c r="D14" s="40">
        <f t="shared" ref="D14:G14" si="1">SUM(D12:D13)</f>
        <v>392</v>
      </c>
      <c r="E14" s="40">
        <f t="shared" si="1"/>
        <v>460</v>
      </c>
      <c r="F14" s="40">
        <f t="shared" si="1"/>
        <v>491</v>
      </c>
      <c r="G14" s="40">
        <f t="shared" si="1"/>
        <v>488</v>
      </c>
      <c r="H14" s="19"/>
      <c r="I14" s="13"/>
    </row>
    <row r="15" spans="1:9" s="14" customFormat="1" thickBot="1" x14ac:dyDescent="0.3">
      <c r="A15" s="13"/>
      <c r="B15" s="198" t="s">
        <v>87</v>
      </c>
      <c r="C15" s="199"/>
      <c r="D15" s="199"/>
      <c r="E15" s="199"/>
      <c r="F15" s="199"/>
      <c r="G15" s="199"/>
      <c r="H15" s="19"/>
      <c r="I15" s="13"/>
    </row>
    <row r="16" spans="1:9" s="14" customFormat="1" ht="15" x14ac:dyDescent="0.25">
      <c r="A16" s="13"/>
      <c r="B16" s="21" t="s">
        <v>95</v>
      </c>
      <c r="C16" s="37">
        <v>151</v>
      </c>
      <c r="D16" s="37">
        <v>170</v>
      </c>
      <c r="E16" s="38">
        <v>160</v>
      </c>
      <c r="F16" s="38">
        <v>160</v>
      </c>
      <c r="G16" s="39">
        <v>160</v>
      </c>
      <c r="H16" s="19"/>
      <c r="I16" s="13"/>
    </row>
    <row r="17" spans="1:9" s="14" customFormat="1" thickBot="1" x14ac:dyDescent="0.3">
      <c r="A17" s="13"/>
      <c r="B17" s="21" t="s">
        <v>96</v>
      </c>
      <c r="C17" s="37">
        <v>165</v>
      </c>
      <c r="D17" s="37">
        <v>130</v>
      </c>
      <c r="E17" s="38">
        <v>145</v>
      </c>
      <c r="F17" s="38">
        <v>135</v>
      </c>
      <c r="G17" s="39">
        <v>135</v>
      </c>
      <c r="H17" s="19"/>
      <c r="I17" s="13"/>
    </row>
    <row r="18" spans="1:9" s="14" customFormat="1" thickBot="1" x14ac:dyDescent="0.3">
      <c r="A18" s="13"/>
      <c r="B18" s="20" t="s">
        <v>88</v>
      </c>
      <c r="C18" s="40">
        <f>SUM(C16:C17)</f>
        <v>316</v>
      </c>
      <c r="D18" s="40">
        <f t="shared" ref="D18:G18" si="2">SUM(D16:D17)</f>
        <v>300</v>
      </c>
      <c r="E18" s="40">
        <f t="shared" si="2"/>
        <v>305</v>
      </c>
      <c r="F18" s="40">
        <f t="shared" si="2"/>
        <v>295</v>
      </c>
      <c r="G18" s="40">
        <f t="shared" si="2"/>
        <v>295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89</v>
      </c>
      <c r="C20" s="41">
        <f>C10+C14+C18</f>
        <v>1353</v>
      </c>
      <c r="D20" s="41">
        <f t="shared" ref="D20:G20" si="3">D10+D14+D18</f>
        <v>1423</v>
      </c>
      <c r="E20" s="41">
        <f t="shared" si="3"/>
        <v>1493</v>
      </c>
      <c r="F20" s="41">
        <f t="shared" si="3"/>
        <v>1506</v>
      </c>
      <c r="G20" s="41">
        <f t="shared" si="3"/>
        <v>1503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97</v>
      </c>
      <c r="C22" s="46" t="s">
        <v>98</v>
      </c>
      <c r="D22" s="46" t="s">
        <v>164</v>
      </c>
      <c r="E22" s="46" t="s">
        <v>165</v>
      </c>
      <c r="F22" s="46" t="s">
        <v>166</v>
      </c>
      <c r="G22" s="46" t="s">
        <v>144</v>
      </c>
      <c r="H22" s="48" t="s">
        <v>5</v>
      </c>
      <c r="I22" s="13"/>
    </row>
    <row r="23" spans="1:9" s="14" customFormat="1" ht="15" x14ac:dyDescent="0.25">
      <c r="A23" s="13"/>
      <c r="B23" s="42" t="s">
        <v>99</v>
      </c>
      <c r="C23" s="49">
        <v>150</v>
      </c>
      <c r="D23" s="50">
        <v>145</v>
      </c>
      <c r="E23" s="50">
        <v>145</v>
      </c>
      <c r="F23" s="50">
        <v>145</v>
      </c>
      <c r="G23" s="57">
        <v>145</v>
      </c>
      <c r="H23" s="51"/>
      <c r="I23" s="13"/>
    </row>
    <row r="24" spans="1:9" s="14" customFormat="1" ht="15" x14ac:dyDescent="0.25">
      <c r="A24" s="13"/>
      <c r="B24" s="43" t="s">
        <v>100</v>
      </c>
      <c r="C24" s="52">
        <v>2</v>
      </c>
      <c r="D24" s="47">
        <v>1</v>
      </c>
      <c r="E24" s="47">
        <v>0</v>
      </c>
      <c r="F24" s="47">
        <v>0</v>
      </c>
      <c r="G24" s="58">
        <v>0</v>
      </c>
      <c r="H24" s="45">
        <v>1</v>
      </c>
      <c r="I24" s="13"/>
    </row>
    <row r="25" spans="1:9" s="14" customFormat="1" ht="15" x14ac:dyDescent="0.25">
      <c r="A25" s="13"/>
      <c r="B25" s="43" t="s">
        <v>101</v>
      </c>
      <c r="C25" s="52">
        <v>2</v>
      </c>
      <c r="D25" s="47">
        <v>0</v>
      </c>
      <c r="E25" s="47">
        <v>0</v>
      </c>
      <c r="F25" s="47">
        <v>0</v>
      </c>
      <c r="G25" s="58">
        <v>0</v>
      </c>
      <c r="H25" s="45"/>
      <c r="I25" s="13"/>
    </row>
    <row r="26" spans="1:9" s="14" customFormat="1" thickBot="1" x14ac:dyDescent="0.3">
      <c r="A26" s="13"/>
      <c r="B26" s="44" t="s">
        <v>102</v>
      </c>
      <c r="C26" s="59">
        <v>0</v>
      </c>
      <c r="D26" s="60">
        <v>0</v>
      </c>
      <c r="E26" s="60">
        <v>0</v>
      </c>
      <c r="F26" s="60">
        <v>0</v>
      </c>
      <c r="G26" s="61">
        <v>0</v>
      </c>
      <c r="H26" s="45"/>
      <c r="I26" s="13"/>
    </row>
    <row r="27" spans="1:9" s="14" customFormat="1" thickBot="1" x14ac:dyDescent="0.3">
      <c r="A27" s="13"/>
      <c r="B27" s="227"/>
      <c r="C27" s="228"/>
      <c r="D27" s="228"/>
      <c r="E27" s="228"/>
      <c r="F27" s="228"/>
      <c r="G27" s="229"/>
      <c r="H27" s="45"/>
      <c r="I27" s="13"/>
    </row>
    <row r="28" spans="1:9" s="14" customFormat="1" ht="15" x14ac:dyDescent="0.25">
      <c r="A28" s="13"/>
      <c r="B28" s="43" t="s">
        <v>103</v>
      </c>
      <c r="C28" s="62"/>
      <c r="D28" s="63"/>
      <c r="E28" s="63"/>
      <c r="F28" s="63"/>
      <c r="G28" s="64"/>
      <c r="H28" s="45"/>
      <c r="I28" s="13"/>
    </row>
    <row r="29" spans="1:9" s="14" customFormat="1" ht="15" x14ac:dyDescent="0.25">
      <c r="A29" s="13"/>
      <c r="B29" s="43" t="s">
        <v>104</v>
      </c>
      <c r="C29" s="53"/>
      <c r="D29" s="30"/>
      <c r="E29" s="30"/>
      <c r="F29" s="30"/>
      <c r="G29" s="65"/>
      <c r="H29" s="45"/>
      <c r="I29" s="13"/>
    </row>
    <row r="30" spans="1:9" s="14" customFormat="1" ht="15" x14ac:dyDescent="0.25">
      <c r="A30" s="13"/>
      <c r="B30" s="43" t="s">
        <v>105</v>
      </c>
      <c r="C30" s="53"/>
      <c r="D30" s="30"/>
      <c r="E30" s="30"/>
      <c r="F30" s="30"/>
      <c r="G30" s="65"/>
      <c r="H30" s="45"/>
      <c r="I30" s="13"/>
    </row>
    <row r="31" spans="1:9" s="14" customFormat="1" thickBot="1" x14ac:dyDescent="0.3">
      <c r="A31" s="13"/>
      <c r="B31" s="44" t="s">
        <v>106</v>
      </c>
      <c r="C31" s="54"/>
      <c r="D31" s="55"/>
      <c r="E31" s="55"/>
      <c r="F31" s="55"/>
      <c r="G31" s="66"/>
      <c r="H31" s="45"/>
      <c r="I31" s="13"/>
    </row>
    <row r="32" spans="1:9" s="14" customFormat="1" thickBot="1" x14ac:dyDescent="0.3">
      <c r="A32" s="13"/>
      <c r="B32" s="227"/>
      <c r="C32" s="228"/>
      <c r="D32" s="228"/>
      <c r="E32" s="228"/>
      <c r="F32" s="228"/>
      <c r="G32" s="229"/>
      <c r="H32" s="45"/>
      <c r="I32" s="13"/>
    </row>
    <row r="33" spans="1:9" s="14" customFormat="1" ht="15" x14ac:dyDescent="0.25">
      <c r="A33" s="13"/>
      <c r="B33" s="43" t="s">
        <v>108</v>
      </c>
      <c r="C33" s="62">
        <f>C23*C28</f>
        <v>0</v>
      </c>
      <c r="D33" s="63">
        <f t="shared" ref="D33:G33" si="4">D23*D28</f>
        <v>0</v>
      </c>
      <c r="E33" s="63">
        <f t="shared" si="4"/>
        <v>0</v>
      </c>
      <c r="F33" s="63">
        <f t="shared" si="4"/>
        <v>0</v>
      </c>
      <c r="G33" s="64">
        <f t="shared" si="4"/>
        <v>0</v>
      </c>
      <c r="H33" s="45"/>
      <c r="I33" s="13"/>
    </row>
    <row r="34" spans="1:9" s="14" customFormat="1" ht="15" x14ac:dyDescent="0.25">
      <c r="A34" s="13"/>
      <c r="B34" s="43" t="s">
        <v>109</v>
      </c>
      <c r="C34" s="53">
        <f>C24*C29</f>
        <v>0</v>
      </c>
      <c r="D34" s="30">
        <f t="shared" ref="D34:G34" si="5">D24*D29</f>
        <v>0</v>
      </c>
      <c r="E34" s="30">
        <f t="shared" si="5"/>
        <v>0</v>
      </c>
      <c r="F34" s="30">
        <f t="shared" si="5"/>
        <v>0</v>
      </c>
      <c r="G34" s="65">
        <f t="shared" si="5"/>
        <v>0</v>
      </c>
      <c r="H34" s="45"/>
      <c r="I34" s="13"/>
    </row>
    <row r="35" spans="1:9" s="14" customFormat="1" ht="15" x14ac:dyDescent="0.25">
      <c r="A35" s="13"/>
      <c r="B35" s="43" t="s">
        <v>110</v>
      </c>
      <c r="C35" s="53">
        <f>C25*C30</f>
        <v>0</v>
      </c>
      <c r="D35" s="30">
        <f t="shared" ref="D35:G35" si="6">D25*D30</f>
        <v>0</v>
      </c>
      <c r="E35" s="30">
        <f t="shared" si="6"/>
        <v>0</v>
      </c>
      <c r="F35" s="30">
        <f t="shared" si="6"/>
        <v>0</v>
      </c>
      <c r="G35" s="65">
        <f t="shared" si="6"/>
        <v>0</v>
      </c>
      <c r="H35" s="45"/>
      <c r="I35" s="13"/>
    </row>
    <row r="36" spans="1:9" s="14" customFormat="1" thickBot="1" x14ac:dyDescent="0.3">
      <c r="A36" s="13"/>
      <c r="B36" s="44" t="s">
        <v>111</v>
      </c>
      <c r="C36" s="54">
        <f>C26*C31</f>
        <v>0</v>
      </c>
      <c r="D36" s="55">
        <f t="shared" ref="D36:G36" si="7">D26*D31</f>
        <v>0</v>
      </c>
      <c r="E36" s="55">
        <f t="shared" si="7"/>
        <v>0</v>
      </c>
      <c r="F36" s="55">
        <f t="shared" si="7"/>
        <v>0</v>
      </c>
      <c r="G36" s="66">
        <f t="shared" si="7"/>
        <v>0</v>
      </c>
      <c r="H36" s="56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36" t="s">
        <v>107</v>
      </c>
      <c r="C38" s="35">
        <f>SUM(C33:C36)</f>
        <v>0</v>
      </c>
      <c r="D38" s="35">
        <f t="shared" ref="D38:G38" si="8">SUM(D33:D36)</f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B4" sqref="B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0" t="s">
        <v>0</v>
      </c>
      <c r="C2" s="231"/>
      <c r="D2" s="1"/>
    </row>
    <row r="3" spans="1:4" ht="20.25" thickBot="1" x14ac:dyDescent="0.3">
      <c r="A3" s="1"/>
      <c r="B3" s="232" t="s">
        <v>178</v>
      </c>
      <c r="C3" s="233"/>
      <c r="D3" s="1"/>
    </row>
    <row r="4" spans="1:4" x14ac:dyDescent="0.2">
      <c r="A4" s="1"/>
      <c r="B4" s="3">
        <v>1</v>
      </c>
      <c r="C4" s="4" t="s">
        <v>173</v>
      </c>
      <c r="D4" s="1"/>
    </row>
    <row r="5" spans="1:4" x14ac:dyDescent="0.2">
      <c r="A5" s="1"/>
      <c r="B5" s="5">
        <f t="shared" ref="B5:B28" si="0">B4+1</f>
        <v>2</v>
      </c>
      <c r="C5" s="6" t="s">
        <v>161</v>
      </c>
      <c r="D5" s="1"/>
    </row>
    <row r="6" spans="1:4" x14ac:dyDescent="0.2">
      <c r="A6" s="1"/>
      <c r="B6" s="5">
        <f t="shared" si="0"/>
        <v>3</v>
      </c>
      <c r="C6" s="6" t="s">
        <v>169</v>
      </c>
      <c r="D6" s="1"/>
    </row>
    <row r="7" spans="1:4" x14ac:dyDescent="0.2">
      <c r="A7" s="1"/>
      <c r="B7" s="5">
        <f t="shared" si="0"/>
        <v>4</v>
      </c>
      <c r="C7" s="6" t="s">
        <v>160</v>
      </c>
      <c r="D7" s="1"/>
    </row>
    <row r="8" spans="1:4" x14ac:dyDescent="0.2">
      <c r="A8" s="1"/>
      <c r="B8" s="5">
        <f t="shared" si="0"/>
        <v>5</v>
      </c>
      <c r="C8" s="6" t="s">
        <v>162</v>
      </c>
      <c r="D8" s="1"/>
    </row>
    <row r="9" spans="1:4" ht="15" customHeight="1" x14ac:dyDescent="0.2">
      <c r="A9" s="1"/>
      <c r="B9" s="5">
        <f t="shared" si="0"/>
        <v>6</v>
      </c>
      <c r="C9" s="6" t="s">
        <v>163</v>
      </c>
      <c r="D9" s="1"/>
    </row>
    <row r="10" spans="1:4" x14ac:dyDescent="0.2">
      <c r="A10" s="1"/>
      <c r="B10" s="5">
        <f t="shared" si="0"/>
        <v>7</v>
      </c>
      <c r="C10" s="6" t="s">
        <v>167</v>
      </c>
      <c r="D10" s="1"/>
    </row>
    <row r="11" spans="1:4" x14ac:dyDescent="0.2">
      <c r="A11" s="1"/>
      <c r="B11" s="5">
        <f t="shared" si="0"/>
        <v>8</v>
      </c>
      <c r="C11" s="6" t="s">
        <v>168</v>
      </c>
      <c r="D11" s="1"/>
    </row>
    <row r="12" spans="1:4" x14ac:dyDescent="0.2">
      <c r="A12" s="1"/>
      <c r="B12" s="5">
        <f t="shared" si="0"/>
        <v>9</v>
      </c>
      <c r="C12" s="6" t="s">
        <v>170</v>
      </c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 t="s">
        <v>172</v>
      </c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K.Whordley</cp:lastModifiedBy>
  <cp:lastPrinted>2020-06-04T08:55:43Z</cp:lastPrinted>
  <dcterms:created xsi:type="dcterms:W3CDTF">2018-07-03T08:09:41Z</dcterms:created>
  <dcterms:modified xsi:type="dcterms:W3CDTF">2020-07-09T14:14:40Z</dcterms:modified>
</cp:coreProperties>
</file>