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l.smith\CHRISS OWENS\FINANCE AND PREMISES AGENDA AND MINUTES-additional paperwork\"/>
    </mc:Choice>
  </mc:AlternateContent>
  <bookViews>
    <workbookView xWindow="240" yWindow="165" windowWidth="21075" windowHeight="9660"/>
  </bookViews>
  <sheets>
    <sheet name="Cash flow" sheetId="1" r:id="rId1"/>
    <sheet name="Sheet2" sheetId="2" r:id="rId2"/>
    <sheet name="Sheet3" sheetId="3" r:id="rId3"/>
  </sheets>
  <definedNames>
    <definedName name="_xlnm.Print_Area" localSheetId="0">'Cash flow'!$A$1:$AD$38</definedName>
    <definedName name="_xlnm.Print_Titles" localSheetId="0">'Cash flow'!$A:$A</definedName>
  </definedNames>
  <calcPr calcId="152511"/>
</workbook>
</file>

<file path=xl/calcChain.xml><?xml version="1.0" encoding="utf-8"?>
<calcChain xmlns="http://schemas.openxmlformats.org/spreadsheetml/2006/main">
  <c r="J59" i="1" l="1"/>
  <c r="J49" i="1"/>
  <c r="H59" i="1" l="1"/>
  <c r="I59" i="1"/>
  <c r="I49" i="1"/>
  <c r="G59" i="1"/>
  <c r="G49" i="1"/>
  <c r="H49" i="1"/>
  <c r="S16" i="1" l="1"/>
  <c r="T16" i="1"/>
  <c r="U16" i="1"/>
  <c r="V16" i="1"/>
  <c r="W16" i="1"/>
  <c r="X16" i="1"/>
  <c r="Y16" i="1"/>
  <c r="Z16" i="1"/>
  <c r="AA16" i="1"/>
  <c r="AB16" i="1"/>
  <c r="AC16" i="1"/>
  <c r="AD16" i="1"/>
  <c r="C23" i="3" l="1"/>
  <c r="A23" i="3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G16" i="1"/>
  <c r="G33" i="1" s="1"/>
  <c r="H16" i="1"/>
  <c r="H33" i="1" s="1"/>
  <c r="I16" i="1"/>
  <c r="I33" i="1" s="1"/>
  <c r="J16" i="1"/>
  <c r="J33" i="1" s="1"/>
  <c r="K16" i="1"/>
  <c r="K33" i="1" s="1"/>
  <c r="L16" i="1"/>
  <c r="L33" i="1" s="1"/>
  <c r="M16" i="1"/>
  <c r="M33" i="1" s="1"/>
  <c r="N16" i="1"/>
  <c r="N33" i="1" s="1"/>
  <c r="H30" i="1"/>
  <c r="H34" i="1" s="1"/>
  <c r="I30" i="1"/>
  <c r="I34" i="1" s="1"/>
  <c r="J30" i="1"/>
  <c r="J34" i="1" s="1"/>
  <c r="K30" i="1"/>
  <c r="K34" i="1" s="1"/>
  <c r="L30" i="1"/>
  <c r="L34" i="1" s="1"/>
  <c r="M30" i="1"/>
  <c r="M34" i="1" s="1"/>
  <c r="N30" i="1"/>
  <c r="N34" i="1" s="1"/>
  <c r="S34" i="1" l="1"/>
  <c r="T34" i="1"/>
  <c r="U34" i="1"/>
  <c r="V34" i="1"/>
  <c r="W34" i="1"/>
  <c r="X34" i="1"/>
  <c r="Y34" i="1"/>
  <c r="Z34" i="1"/>
  <c r="AA34" i="1"/>
  <c r="AB34" i="1"/>
  <c r="AC34" i="1"/>
  <c r="AD34" i="1"/>
  <c r="S33" i="1"/>
  <c r="T33" i="1"/>
  <c r="U33" i="1"/>
  <c r="V33" i="1"/>
  <c r="W33" i="1"/>
  <c r="X33" i="1"/>
  <c r="Y33" i="1"/>
  <c r="Z33" i="1"/>
  <c r="AA33" i="1"/>
  <c r="AB33" i="1"/>
  <c r="AC33" i="1"/>
  <c r="AD33" i="1"/>
  <c r="P30" i="1" l="1"/>
  <c r="P34" i="1" s="1"/>
  <c r="Q30" i="1"/>
  <c r="Q34" i="1" s="1"/>
  <c r="O16" i="1"/>
  <c r="O33" i="1" s="1"/>
  <c r="P16" i="1"/>
  <c r="P33" i="1" s="1"/>
  <c r="Q16" i="1"/>
  <c r="Q33" i="1" s="1"/>
  <c r="R16" i="1"/>
  <c r="R33" i="1" s="1"/>
  <c r="O30" i="1"/>
  <c r="O34" i="1" s="1"/>
  <c r="R30" i="1"/>
  <c r="R34" i="1" s="1"/>
  <c r="G30" i="1"/>
  <c r="G34" i="1" l="1"/>
  <c r="G35" i="1" s="1"/>
  <c r="H32" i="1" s="1"/>
  <c r="H35" i="1" s="1"/>
  <c r="G38" i="1" l="1"/>
  <c r="H38" i="1"/>
  <c r="I32" i="1"/>
  <c r="I35" i="1" s="1"/>
  <c r="I38" i="1" l="1"/>
  <c r="J32" i="1"/>
  <c r="J35" i="1" s="1"/>
  <c r="K32" i="1" l="1"/>
  <c r="K35" i="1" s="1"/>
  <c r="J38" i="1"/>
  <c r="K38" i="1" l="1"/>
  <c r="L32" i="1"/>
  <c r="L35" i="1" s="1"/>
  <c r="M32" i="1" l="1"/>
  <c r="M35" i="1" s="1"/>
  <c r="L38" i="1"/>
  <c r="N32" i="1" l="1"/>
  <c r="N35" i="1" s="1"/>
  <c r="M38" i="1"/>
  <c r="N38" i="1" l="1"/>
  <c r="O32" i="1"/>
  <c r="O35" i="1" s="1"/>
  <c r="P32" i="1" l="1"/>
  <c r="P35" i="1" s="1"/>
  <c r="O38" i="1"/>
  <c r="P38" i="1" l="1"/>
  <c r="Q32" i="1"/>
  <c r="Q35" i="1" s="1"/>
  <c r="Q38" i="1" l="1"/>
  <c r="R32" i="1"/>
  <c r="R35" i="1" s="1"/>
  <c r="R38" i="1" l="1"/>
  <c r="S32" i="1"/>
  <c r="S35" i="1" s="1"/>
  <c r="T32" i="1" s="1"/>
  <c r="T35" i="1" s="1"/>
  <c r="U32" i="1" s="1"/>
  <c r="U35" i="1" s="1"/>
  <c r="V32" i="1" s="1"/>
  <c r="V35" i="1" s="1"/>
  <c r="W32" i="1" s="1"/>
  <c r="W35" i="1" s="1"/>
  <c r="X32" i="1" s="1"/>
  <c r="X35" i="1" s="1"/>
  <c r="Y32" i="1" s="1"/>
  <c r="Y35" i="1" s="1"/>
  <c r="Z32" i="1" s="1"/>
  <c r="Z35" i="1" s="1"/>
  <c r="AA32" i="1" s="1"/>
  <c r="AA35" i="1" s="1"/>
  <c r="AB32" i="1" s="1"/>
  <c r="AB35" i="1" s="1"/>
  <c r="AC32" i="1" s="1"/>
  <c r="AC35" i="1" s="1"/>
  <c r="AD32" i="1" s="1"/>
  <c r="AD35" i="1" s="1"/>
</calcChain>
</file>

<file path=xl/comments1.xml><?xml version="1.0" encoding="utf-8"?>
<comments xmlns="http://schemas.openxmlformats.org/spreadsheetml/2006/main">
  <authors>
    <author>C.Owens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C.Owens:</t>
        </r>
        <r>
          <rPr>
            <sz val="9"/>
            <color indexed="81"/>
            <rFont val="Tahoma"/>
            <family val="2"/>
          </rPr>
          <t xml:space="preserve">
See below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C.Owens:</t>
        </r>
        <r>
          <rPr>
            <sz val="9"/>
            <color indexed="81"/>
            <rFont val="Tahoma"/>
            <family val="2"/>
          </rPr>
          <t xml:space="preserve">
See below</t>
        </r>
      </text>
    </comment>
    <comment ref="AD35" authorId="0" shapeId="0">
      <text>
        <r>
          <rPr>
            <b/>
            <sz val="9"/>
            <color indexed="81"/>
            <rFont val="Tahoma"/>
            <family val="2"/>
          </rPr>
          <t>C.Owens:</t>
        </r>
        <r>
          <rPr>
            <sz val="9"/>
            <color indexed="81"/>
            <rFont val="Tahoma"/>
            <family val="2"/>
          </rPr>
          <t xml:space="preserve">
£90,000 Astro sinking fund and other budget balances.</t>
        </r>
      </text>
    </comment>
  </commentList>
</comments>
</file>

<file path=xl/sharedStrings.xml><?xml version="1.0" encoding="utf-8"?>
<sst xmlns="http://schemas.openxmlformats.org/spreadsheetml/2006/main" count="53" uniqueCount="45">
  <si>
    <t>Income</t>
  </si>
  <si>
    <t>EFA Main school Income</t>
  </si>
  <si>
    <t>High Needs</t>
  </si>
  <si>
    <t>Pupil Premium</t>
  </si>
  <si>
    <t xml:space="preserve">Lettings </t>
  </si>
  <si>
    <t>Other income</t>
  </si>
  <si>
    <t>Salaries and related</t>
  </si>
  <si>
    <t>Other Costs</t>
  </si>
  <si>
    <t>Total</t>
  </si>
  <si>
    <t>Opening Bank Balance</t>
  </si>
  <si>
    <t>Expenditure</t>
  </si>
  <si>
    <t>Closing Bank Balance</t>
  </si>
  <si>
    <t>Variance</t>
  </si>
  <si>
    <t>Premises costs</t>
  </si>
  <si>
    <t>Other Occupancy costs</t>
  </si>
  <si>
    <t>Educational  supply and Services</t>
  </si>
  <si>
    <t>Other supplies and Services</t>
  </si>
  <si>
    <t xml:space="preserve">Technology </t>
  </si>
  <si>
    <t>Actual Bank Balance input</t>
  </si>
  <si>
    <t>Shenfield High School Cash flow Forecast</t>
  </si>
  <si>
    <t>Reconciliation Income Balance</t>
  </si>
  <si>
    <t>Reconciliation Cost  Balance</t>
  </si>
  <si>
    <t>Vat Reimbursement</t>
  </si>
  <si>
    <t>Trips</t>
  </si>
  <si>
    <t>Capital Funding</t>
  </si>
  <si>
    <t>Supply (cover only)</t>
  </si>
  <si>
    <t xml:space="preserve">In </t>
  </si>
  <si>
    <t>Out</t>
  </si>
  <si>
    <t>Reconciliation</t>
  </si>
  <si>
    <t xml:space="preserve">Income - </t>
  </si>
  <si>
    <t>Vat</t>
  </si>
  <si>
    <t>ECC Falling Funds</t>
  </si>
  <si>
    <t>Other</t>
  </si>
  <si>
    <t>EFA Bursary income</t>
  </si>
  <si>
    <t>Redundancy cheques</t>
  </si>
  <si>
    <t>August transactions inc.</t>
  </si>
  <si>
    <t>Capital Expenditure</t>
  </si>
  <si>
    <t>Essex Falling Rolls Funding</t>
  </si>
  <si>
    <t>Funding based on 5 year plan</t>
  </si>
  <si>
    <t>CIF Capital funding</t>
  </si>
  <si>
    <t>Back Pay</t>
  </si>
  <si>
    <t xml:space="preserve">Other </t>
  </si>
  <si>
    <t xml:space="preserve">Transactions/Bacs </t>
  </si>
  <si>
    <t>EFA Additional income</t>
  </si>
  <si>
    <t>Dated Jan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</si>
</sst>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38" fontId="0" fillId="0" borderId="0" xfId="0" applyNumberFormat="1"/>
    <xf numFmtId="38" fontId="0" fillId="4" borderId="0" xfId="0" applyNumberFormat="1" applyFill="1"/>
    <xf numFmtId="38" fontId="2" fillId="0" borderId="1" xfId="0" applyNumberFormat="1" applyFont="1" applyBorder="1"/>
    <xf numFmtId="17" fontId="2" fillId="0" borderId="0" xfId="0" applyNumberFormat="1" applyFont="1"/>
    <xf numFmtId="38" fontId="0" fillId="3" borderId="0" xfId="0" applyNumberFormat="1" applyFill="1"/>
    <xf numFmtId="38" fontId="2" fillId="2" borderId="1" xfId="0" applyNumberFormat="1" applyFont="1" applyFill="1" applyBorder="1"/>
    <xf numFmtId="0" fontId="3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Fill="1" applyBorder="1"/>
    <xf numFmtId="38" fontId="2" fillId="0" borderId="4" xfId="0" applyNumberFormat="1" applyFont="1" applyBorder="1"/>
    <xf numFmtId="38" fontId="2" fillId="0" borderId="0" xfId="0" applyNumberFormat="1" applyFont="1" applyBorder="1"/>
    <xf numFmtId="38" fontId="4" fillId="3" borderId="4" xfId="0" applyNumberFormat="1" applyFont="1" applyFill="1" applyBorder="1"/>
    <xf numFmtId="0" fontId="0" fillId="0" borderId="0" xfId="0" applyFont="1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9"/>
  <sheetViews>
    <sheetView tabSelected="1" zoomScaleNormal="100" workbookViewId="0">
      <selection activeCell="A2" sqref="A2"/>
    </sheetView>
  </sheetViews>
  <sheetFormatPr defaultRowHeight="15" x14ac:dyDescent="0.25"/>
  <cols>
    <col min="1" max="1" width="29" customWidth="1"/>
    <col min="2" max="2" width="8.85546875" hidden="1" customWidth="1"/>
    <col min="3" max="3" width="10.7109375" hidden="1" customWidth="1"/>
    <col min="4" max="4" width="8.85546875" hidden="1" customWidth="1"/>
    <col min="5" max="5" width="8.42578125" hidden="1" customWidth="1"/>
    <col min="6" max="6" width="8.85546875" hidden="1" customWidth="1"/>
    <col min="7" max="7" width="9.28515625" customWidth="1"/>
    <col min="8" max="8" width="9" customWidth="1"/>
    <col min="9" max="9" width="9.140625" customWidth="1"/>
    <col min="10" max="18" width="9.140625" bestFit="1" customWidth="1"/>
    <col min="19" max="19" width="10.5703125" customWidth="1"/>
    <col min="20" max="22" width="8.42578125" customWidth="1"/>
  </cols>
  <sheetData>
    <row r="1" spans="1:30" ht="18.75" x14ac:dyDescent="0.3">
      <c r="A1" s="10" t="s">
        <v>19</v>
      </c>
    </row>
    <row r="2" spans="1:30" ht="18.75" x14ac:dyDescent="0.3">
      <c r="A2" s="10" t="s">
        <v>44</v>
      </c>
    </row>
    <row r="3" spans="1:30" x14ac:dyDescent="0.25">
      <c r="B3" s="7"/>
      <c r="C3" s="7"/>
      <c r="D3" s="7"/>
      <c r="E3" s="7"/>
      <c r="F3" s="7"/>
      <c r="G3" s="7">
        <v>42248</v>
      </c>
      <c r="H3" s="7">
        <v>42278</v>
      </c>
      <c r="I3" s="7">
        <v>42309</v>
      </c>
      <c r="J3" s="7">
        <v>42339</v>
      </c>
      <c r="K3" s="7">
        <v>42370</v>
      </c>
      <c r="L3" s="7">
        <v>42401</v>
      </c>
      <c r="M3" s="7">
        <v>42430</v>
      </c>
      <c r="N3" s="7">
        <v>42461</v>
      </c>
      <c r="O3" s="7">
        <v>42491</v>
      </c>
      <c r="P3" s="7">
        <v>42522</v>
      </c>
      <c r="Q3" s="7">
        <v>42552</v>
      </c>
      <c r="R3" s="7">
        <v>42583</v>
      </c>
      <c r="S3" s="7">
        <v>42614</v>
      </c>
      <c r="T3" s="7">
        <v>42644</v>
      </c>
      <c r="U3" s="7">
        <v>42675</v>
      </c>
      <c r="V3" s="7">
        <v>42705</v>
      </c>
      <c r="W3" s="7">
        <v>42736</v>
      </c>
      <c r="X3" s="7">
        <v>42767</v>
      </c>
      <c r="Y3" s="7">
        <v>42795</v>
      </c>
      <c r="Z3" s="7">
        <v>42826</v>
      </c>
      <c r="AA3" s="7">
        <v>42856</v>
      </c>
      <c r="AB3" s="7">
        <v>42887</v>
      </c>
      <c r="AC3" s="7">
        <v>42917</v>
      </c>
      <c r="AD3" s="7">
        <v>42948</v>
      </c>
    </row>
    <row r="4" spans="1:30" x14ac:dyDescent="0.25">
      <c r="A4" s="1" t="s">
        <v>0</v>
      </c>
    </row>
    <row r="5" spans="1:30" x14ac:dyDescent="0.25">
      <c r="A5" s="21" t="s">
        <v>1</v>
      </c>
      <c r="B5" s="4"/>
      <c r="C5" s="4"/>
      <c r="D5" s="4"/>
      <c r="E5" s="4"/>
      <c r="F5" s="4"/>
      <c r="G5" s="4">
        <v>471405</v>
      </c>
      <c r="H5" s="4">
        <v>471405</v>
      </c>
      <c r="I5" s="4">
        <v>471405</v>
      </c>
      <c r="J5" s="4">
        <v>471405</v>
      </c>
      <c r="K5" s="4">
        <v>471405</v>
      </c>
      <c r="L5" s="4">
        <v>471405</v>
      </c>
      <c r="M5" s="4">
        <v>471405</v>
      </c>
      <c r="N5" s="4">
        <v>471405</v>
      </c>
      <c r="O5" s="4">
        <v>471405</v>
      </c>
      <c r="P5" s="4">
        <v>471405</v>
      </c>
      <c r="Q5" s="4">
        <v>471405</v>
      </c>
      <c r="R5" s="4">
        <v>471405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25">
      <c r="A6" s="21" t="s">
        <v>2</v>
      </c>
      <c r="B6" s="4"/>
      <c r="C6" s="4"/>
      <c r="D6" s="4"/>
      <c r="E6" s="4"/>
      <c r="F6" s="4"/>
      <c r="G6" s="4">
        <v>0</v>
      </c>
      <c r="H6" s="4">
        <v>30100</v>
      </c>
      <c r="I6" s="4">
        <v>0</v>
      </c>
      <c r="J6" s="4">
        <v>0</v>
      </c>
      <c r="K6" s="4">
        <v>0</v>
      </c>
      <c r="L6" s="4">
        <v>30100</v>
      </c>
      <c r="M6" s="4">
        <v>0</v>
      </c>
      <c r="N6" s="4">
        <v>0</v>
      </c>
      <c r="O6" s="4">
        <v>0</v>
      </c>
      <c r="P6" s="4">
        <v>30100</v>
      </c>
      <c r="Q6" s="4">
        <v>0</v>
      </c>
      <c r="R6" s="4">
        <v>0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21" t="s">
        <v>3</v>
      </c>
      <c r="B7" s="4"/>
      <c r="C7" s="4"/>
      <c r="D7" s="4"/>
      <c r="E7" s="4"/>
      <c r="F7" s="4"/>
      <c r="G7" s="4">
        <v>0</v>
      </c>
      <c r="H7" s="4">
        <v>40468</v>
      </c>
      <c r="I7" s="4">
        <v>0</v>
      </c>
      <c r="J7" s="4">
        <v>0</v>
      </c>
      <c r="K7" s="4">
        <v>40468</v>
      </c>
      <c r="L7" s="4">
        <v>0</v>
      </c>
      <c r="M7" s="4">
        <v>0</v>
      </c>
      <c r="N7" s="4">
        <v>40468</v>
      </c>
      <c r="O7" s="4">
        <v>0</v>
      </c>
      <c r="P7" s="4">
        <v>0</v>
      </c>
      <c r="Q7" s="4">
        <v>40468</v>
      </c>
      <c r="R7" s="4">
        <v>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25">
      <c r="A8" s="21" t="s">
        <v>4</v>
      </c>
      <c r="B8" s="4"/>
      <c r="C8" s="4"/>
      <c r="D8" s="4"/>
      <c r="E8" s="4"/>
      <c r="F8" s="4"/>
      <c r="G8" s="4">
        <v>16437</v>
      </c>
      <c r="H8" s="4">
        <v>16437</v>
      </c>
      <c r="I8" s="4">
        <v>16437</v>
      </c>
      <c r="J8" s="4">
        <v>16437</v>
      </c>
      <c r="K8" s="4">
        <v>16437</v>
      </c>
      <c r="L8" s="4">
        <v>16437</v>
      </c>
      <c r="M8" s="4">
        <v>16437</v>
      </c>
      <c r="N8" s="4">
        <v>16437</v>
      </c>
      <c r="O8" s="4">
        <v>16437</v>
      </c>
      <c r="P8" s="4">
        <v>16437</v>
      </c>
      <c r="Q8" s="4">
        <v>16437</v>
      </c>
      <c r="R8" s="4">
        <v>16437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5">
      <c r="A9" s="21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5">
      <c r="A10" s="21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25">
      <c r="A11" s="21" t="s">
        <v>24</v>
      </c>
      <c r="B11" s="4"/>
      <c r="C11" s="4"/>
      <c r="D11" s="4"/>
      <c r="E11" s="4"/>
      <c r="F11" s="4"/>
      <c r="G11" s="4"/>
      <c r="H11" s="4"/>
      <c r="I11" s="4">
        <v>39479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25">
      <c r="A12" s="21" t="s">
        <v>5</v>
      </c>
      <c r="B12" s="4"/>
      <c r="C12" s="4"/>
      <c r="D12" s="4"/>
      <c r="E12" s="4"/>
      <c r="F12" s="4"/>
      <c r="G12" s="4">
        <v>319</v>
      </c>
      <c r="H12" s="4">
        <v>319</v>
      </c>
      <c r="I12" s="4">
        <v>319</v>
      </c>
      <c r="J12" s="4">
        <v>319</v>
      </c>
      <c r="K12" s="4">
        <v>319</v>
      </c>
      <c r="L12" s="4">
        <v>319</v>
      </c>
      <c r="M12" s="4">
        <v>34819</v>
      </c>
      <c r="N12" s="4">
        <v>319</v>
      </c>
      <c r="O12" s="4">
        <v>319</v>
      </c>
      <c r="P12" s="4">
        <v>319</v>
      </c>
      <c r="Q12" s="4">
        <v>319</v>
      </c>
      <c r="R12" s="4">
        <v>319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25">
      <c r="A13" s="21" t="s">
        <v>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97092</v>
      </c>
      <c r="O13" s="4"/>
      <c r="P13" s="4"/>
      <c r="Q13" s="4"/>
      <c r="R13" s="4"/>
      <c r="S13" s="4">
        <v>299928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5">
      <c r="A14" s="21" t="s">
        <v>38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476680</v>
      </c>
      <c r="T14" s="4">
        <v>476680</v>
      </c>
      <c r="U14" s="4">
        <v>476680</v>
      </c>
      <c r="V14" s="4">
        <v>476680</v>
      </c>
      <c r="W14" s="4">
        <v>476680</v>
      </c>
      <c r="X14" s="4">
        <v>476680</v>
      </c>
      <c r="Y14" s="4">
        <v>476680</v>
      </c>
      <c r="Z14" s="4">
        <v>476680</v>
      </c>
      <c r="AA14" s="4">
        <v>476680</v>
      </c>
      <c r="AB14" s="4">
        <v>476680</v>
      </c>
      <c r="AC14" s="4">
        <v>476680</v>
      </c>
      <c r="AD14" s="4">
        <v>476680</v>
      </c>
    </row>
    <row r="15" spans="1:30" x14ac:dyDescent="0.25">
      <c r="A15" s="2" t="s">
        <v>20</v>
      </c>
      <c r="B15" s="8"/>
      <c r="C15" s="8"/>
      <c r="D15" s="8"/>
      <c r="E15" s="8"/>
      <c r="F15" s="8"/>
      <c r="G15" s="8">
        <v>522319</v>
      </c>
      <c r="H15" s="8">
        <v>51416</v>
      </c>
      <c r="I15" s="8">
        <v>18539</v>
      </c>
      <c r="J15" s="8">
        <v>31994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25">
      <c r="A16" t="s">
        <v>8</v>
      </c>
      <c r="B16" s="6"/>
      <c r="C16" s="6"/>
      <c r="D16" s="6"/>
      <c r="E16" s="6"/>
      <c r="F16" s="6"/>
      <c r="G16" s="6">
        <f t="shared" ref="G16" si="0">SUM(G5:G15)</f>
        <v>1010480</v>
      </c>
      <c r="H16" s="6">
        <f t="shared" ref="H16:R16" si="1">SUM(H5:H15)</f>
        <v>610145</v>
      </c>
      <c r="I16" s="6">
        <f t="shared" si="1"/>
        <v>546179</v>
      </c>
      <c r="J16" s="6">
        <f t="shared" si="1"/>
        <v>520155</v>
      </c>
      <c r="K16" s="6">
        <f t="shared" si="1"/>
        <v>528629</v>
      </c>
      <c r="L16" s="6">
        <f t="shared" si="1"/>
        <v>518261</v>
      </c>
      <c r="M16" s="6">
        <f t="shared" si="1"/>
        <v>522661</v>
      </c>
      <c r="N16" s="6">
        <f t="shared" si="1"/>
        <v>625721</v>
      </c>
      <c r="O16" s="6">
        <f t="shared" si="1"/>
        <v>488161</v>
      </c>
      <c r="P16" s="6">
        <f t="shared" si="1"/>
        <v>518261</v>
      </c>
      <c r="Q16" s="6">
        <f t="shared" si="1"/>
        <v>528629</v>
      </c>
      <c r="R16" s="6">
        <f t="shared" si="1"/>
        <v>488161</v>
      </c>
      <c r="S16" s="6">
        <f t="shared" ref="S16:AD16" si="2">SUM(S5:S15)</f>
        <v>776608</v>
      </c>
      <c r="T16" s="6">
        <f t="shared" si="2"/>
        <v>476680</v>
      </c>
      <c r="U16" s="6">
        <f t="shared" si="2"/>
        <v>476680</v>
      </c>
      <c r="V16" s="6">
        <f t="shared" si="2"/>
        <v>476680</v>
      </c>
      <c r="W16" s="6">
        <f t="shared" si="2"/>
        <v>476680</v>
      </c>
      <c r="X16" s="6">
        <f t="shared" si="2"/>
        <v>476680</v>
      </c>
      <c r="Y16" s="6">
        <f t="shared" si="2"/>
        <v>476680</v>
      </c>
      <c r="Z16" s="6">
        <f t="shared" si="2"/>
        <v>476680</v>
      </c>
      <c r="AA16" s="6">
        <f t="shared" si="2"/>
        <v>476680</v>
      </c>
      <c r="AB16" s="6">
        <f t="shared" si="2"/>
        <v>476680</v>
      </c>
      <c r="AC16" s="6">
        <f t="shared" si="2"/>
        <v>476680</v>
      </c>
      <c r="AD16" s="6">
        <f t="shared" si="2"/>
        <v>476680</v>
      </c>
    </row>
    <row r="17" spans="1:30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A18" s="1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5">
      <c r="A19" s="21" t="s">
        <v>6</v>
      </c>
      <c r="B19" s="4"/>
      <c r="C19" s="4"/>
      <c r="D19" s="4"/>
      <c r="E19" s="4"/>
      <c r="F19" s="4"/>
      <c r="G19" s="4">
        <v>447077</v>
      </c>
      <c r="H19" s="4">
        <v>447077</v>
      </c>
      <c r="I19" s="4">
        <v>447077</v>
      </c>
      <c r="J19" s="4">
        <v>447077</v>
      </c>
      <c r="K19" s="4">
        <v>447077</v>
      </c>
      <c r="L19" s="4">
        <v>447077</v>
      </c>
      <c r="M19" s="4">
        <v>447077</v>
      </c>
      <c r="N19" s="4">
        <v>447077</v>
      </c>
      <c r="O19" s="4">
        <v>447077</v>
      </c>
      <c r="P19" s="4">
        <v>447077</v>
      </c>
      <c r="Q19" s="4">
        <v>447077</v>
      </c>
      <c r="R19" s="4">
        <v>447077</v>
      </c>
      <c r="S19" s="1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25">
      <c r="A20" s="21" t="s">
        <v>25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5">
      <c r="A21" s="21" t="s">
        <v>13</v>
      </c>
      <c r="B21" s="4"/>
      <c r="C21" s="4"/>
      <c r="D21" s="4"/>
      <c r="E21" s="4"/>
      <c r="F21" s="4"/>
      <c r="G21" s="4">
        <v>13334</v>
      </c>
      <c r="H21" s="4">
        <v>13334</v>
      </c>
      <c r="I21" s="4">
        <v>13334</v>
      </c>
      <c r="J21" s="4">
        <v>13334</v>
      </c>
      <c r="K21" s="4">
        <v>13334</v>
      </c>
      <c r="L21" s="4">
        <v>13334</v>
      </c>
      <c r="M21" s="4">
        <v>13334</v>
      </c>
      <c r="N21" s="4">
        <v>13334</v>
      </c>
      <c r="O21" s="4">
        <v>13334</v>
      </c>
      <c r="P21" s="4">
        <v>13334</v>
      </c>
      <c r="Q21" s="4">
        <v>13334</v>
      </c>
      <c r="R21" s="4">
        <v>13334</v>
      </c>
      <c r="S21" s="1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25">
      <c r="A22" s="21" t="s">
        <v>14</v>
      </c>
      <c r="B22" s="4"/>
      <c r="C22" s="4"/>
      <c r="D22" s="4"/>
      <c r="E22" s="4"/>
      <c r="F22" s="4"/>
      <c r="G22" s="4">
        <v>24000</v>
      </c>
      <c r="H22" s="4">
        <v>24500</v>
      </c>
      <c r="I22" s="4">
        <v>26800</v>
      </c>
      <c r="J22" s="4">
        <v>39000</v>
      </c>
      <c r="K22" s="4">
        <v>28800</v>
      </c>
      <c r="L22" s="4">
        <v>28800</v>
      </c>
      <c r="M22" s="4">
        <v>27800</v>
      </c>
      <c r="N22" s="4">
        <v>28800</v>
      </c>
      <c r="O22" s="4">
        <v>24800</v>
      </c>
      <c r="P22" s="4">
        <v>35300</v>
      </c>
      <c r="Q22" s="4">
        <v>23800</v>
      </c>
      <c r="R22" s="4">
        <v>23600</v>
      </c>
      <c r="S22" s="1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25">
      <c r="A23" s="21" t="s">
        <v>15</v>
      </c>
      <c r="B23" s="4"/>
      <c r="C23" s="4"/>
      <c r="D23" s="4"/>
      <c r="E23" s="4"/>
      <c r="F23" s="4"/>
      <c r="G23" s="4">
        <v>32000</v>
      </c>
      <c r="H23" s="4">
        <v>32000</v>
      </c>
      <c r="I23" s="4">
        <v>32000</v>
      </c>
      <c r="J23" s="4">
        <v>32000</v>
      </c>
      <c r="K23" s="4">
        <v>32000</v>
      </c>
      <c r="L23" s="4">
        <v>32000</v>
      </c>
      <c r="M23" s="4">
        <v>32000</v>
      </c>
      <c r="N23" s="4">
        <v>32000</v>
      </c>
      <c r="O23" s="4">
        <v>32000</v>
      </c>
      <c r="P23" s="4">
        <v>32000</v>
      </c>
      <c r="Q23" s="4">
        <v>70000</v>
      </c>
      <c r="R23" s="4">
        <v>0</v>
      </c>
      <c r="S23" s="1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25">
      <c r="A24" s="21" t="s">
        <v>16</v>
      </c>
      <c r="B24" s="4"/>
      <c r="C24" s="4"/>
      <c r="D24" s="4"/>
      <c r="E24" s="4"/>
      <c r="F24" s="4"/>
      <c r="G24" s="4">
        <v>9166</v>
      </c>
      <c r="H24" s="4">
        <v>9166</v>
      </c>
      <c r="I24" s="4">
        <v>9166</v>
      </c>
      <c r="J24" s="4">
        <v>9166</v>
      </c>
      <c r="K24" s="4">
        <v>9166</v>
      </c>
      <c r="L24" s="4">
        <v>9166</v>
      </c>
      <c r="M24" s="4">
        <v>9166</v>
      </c>
      <c r="N24" s="4">
        <v>9166</v>
      </c>
      <c r="O24" s="4">
        <v>9166</v>
      </c>
      <c r="P24" s="4">
        <v>9166</v>
      </c>
      <c r="Q24" s="4">
        <v>9166</v>
      </c>
      <c r="R24" s="4">
        <v>9174</v>
      </c>
      <c r="S24" s="1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25">
      <c r="A25" s="21" t="s">
        <v>17</v>
      </c>
      <c r="B25" s="4"/>
      <c r="C25" s="4"/>
      <c r="D25" s="4"/>
      <c r="E25" s="4"/>
      <c r="F25" s="4"/>
      <c r="G25" s="4">
        <v>2000</v>
      </c>
      <c r="H25" s="4">
        <v>2000</v>
      </c>
      <c r="I25" s="4">
        <v>2000</v>
      </c>
      <c r="J25" s="4">
        <v>2000</v>
      </c>
      <c r="K25" s="4">
        <v>2000</v>
      </c>
      <c r="L25" s="4">
        <v>2000</v>
      </c>
      <c r="M25" s="4">
        <v>2000</v>
      </c>
      <c r="N25" s="4">
        <v>10000</v>
      </c>
      <c r="O25" s="4">
        <v>2000</v>
      </c>
      <c r="P25" s="4">
        <v>2000</v>
      </c>
      <c r="Q25" s="4">
        <v>2000</v>
      </c>
      <c r="R25" s="4">
        <v>60000</v>
      </c>
      <c r="S25" s="1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25">
      <c r="A26" s="21" t="s">
        <v>7</v>
      </c>
      <c r="B26" s="4"/>
      <c r="C26" s="4"/>
      <c r="D26" s="4"/>
      <c r="E26" s="4"/>
      <c r="F26" s="4"/>
      <c r="G26" s="4">
        <v>15791</v>
      </c>
      <c r="H26" s="4">
        <v>15791</v>
      </c>
      <c r="I26" s="4">
        <v>15791</v>
      </c>
      <c r="J26" s="4">
        <v>15791</v>
      </c>
      <c r="K26" s="4">
        <v>15791</v>
      </c>
      <c r="L26" s="4">
        <v>15791</v>
      </c>
      <c r="M26" s="4">
        <v>15791</v>
      </c>
      <c r="N26" s="4">
        <v>15791</v>
      </c>
      <c r="O26" s="4">
        <v>15791</v>
      </c>
      <c r="P26" s="4">
        <v>15791</v>
      </c>
      <c r="Q26" s="4">
        <v>15791</v>
      </c>
      <c r="R26" s="4">
        <v>15791</v>
      </c>
      <c r="S26" s="1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25">
      <c r="A27" s="21" t="s">
        <v>36</v>
      </c>
      <c r="B27" s="4"/>
      <c r="C27" s="4"/>
      <c r="D27" s="4"/>
      <c r="E27" s="4"/>
      <c r="F27" s="4"/>
      <c r="G27" s="4"/>
      <c r="H27" s="4"/>
      <c r="I27" s="4"/>
      <c r="J27" s="4"/>
      <c r="K27" s="4">
        <v>100000</v>
      </c>
      <c r="L27" s="4">
        <v>200000</v>
      </c>
      <c r="M27" s="4">
        <v>200000</v>
      </c>
      <c r="N27" s="4">
        <v>114176</v>
      </c>
      <c r="O27" s="4"/>
      <c r="P27" s="4"/>
      <c r="Q27" s="4"/>
      <c r="R27" s="4"/>
      <c r="S27" s="1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25">
      <c r="A28" s="21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5">
      <c r="A29" s="2" t="s">
        <v>21</v>
      </c>
      <c r="B29" s="8"/>
      <c r="C29" s="8"/>
      <c r="D29" s="8"/>
      <c r="E29" s="8"/>
      <c r="F29" s="8"/>
      <c r="G29" s="8">
        <v>82632</v>
      </c>
      <c r="H29" s="8">
        <v>66113</v>
      </c>
      <c r="I29" s="8">
        <v>94414</v>
      </c>
      <c r="J29" s="8">
        <v>26808</v>
      </c>
      <c r="K29" s="8"/>
      <c r="L29" s="8"/>
      <c r="M29" s="8"/>
      <c r="N29" s="8"/>
      <c r="O29" s="8"/>
      <c r="P29" s="8"/>
      <c r="Q29" s="8"/>
      <c r="R29" s="8"/>
      <c r="S29" s="1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A30" t="s">
        <v>8</v>
      </c>
      <c r="B30" s="6"/>
      <c r="C30" s="6"/>
      <c r="D30" s="6"/>
      <c r="E30" s="6"/>
      <c r="F30" s="6"/>
      <c r="G30" s="6">
        <f>SUM(G19:G29)</f>
        <v>626000</v>
      </c>
      <c r="H30" s="6">
        <f t="shared" ref="H30:K30" si="3">SUM(H19:H29)</f>
        <v>609981</v>
      </c>
      <c r="I30" s="6">
        <f t="shared" si="3"/>
        <v>640582</v>
      </c>
      <c r="J30" s="6">
        <f t="shared" si="3"/>
        <v>585176</v>
      </c>
      <c r="K30" s="6">
        <f t="shared" si="3"/>
        <v>648168</v>
      </c>
      <c r="L30" s="6">
        <f t="shared" ref="L30:R30" si="4">SUM(L19:L29)</f>
        <v>748168</v>
      </c>
      <c r="M30" s="6">
        <f t="shared" si="4"/>
        <v>747168</v>
      </c>
      <c r="N30" s="6">
        <f t="shared" si="4"/>
        <v>670344</v>
      </c>
      <c r="O30" s="6">
        <f t="shared" si="4"/>
        <v>544168</v>
      </c>
      <c r="P30" s="6">
        <f t="shared" si="4"/>
        <v>554668</v>
      </c>
      <c r="Q30" s="6">
        <f t="shared" si="4"/>
        <v>581168</v>
      </c>
      <c r="R30" s="6">
        <f t="shared" si="4"/>
        <v>568976</v>
      </c>
      <c r="S30" s="14">
        <v>519527</v>
      </c>
      <c r="T30" s="14">
        <v>519527</v>
      </c>
      <c r="U30" s="14">
        <v>519527</v>
      </c>
      <c r="V30" s="14">
        <v>519527</v>
      </c>
      <c r="W30" s="14">
        <v>519527</v>
      </c>
      <c r="X30" s="14">
        <v>519527</v>
      </c>
      <c r="Y30" s="14">
        <v>519527</v>
      </c>
      <c r="Z30" s="14">
        <v>519527</v>
      </c>
      <c r="AA30" s="14">
        <v>519527</v>
      </c>
      <c r="AB30" s="14">
        <v>519527</v>
      </c>
      <c r="AC30" s="14">
        <v>519527</v>
      </c>
      <c r="AD30" s="14">
        <v>519527</v>
      </c>
    </row>
    <row r="31" spans="1:30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x14ac:dyDescent="0.25">
      <c r="A32" t="s">
        <v>9</v>
      </c>
      <c r="B32" s="4"/>
      <c r="C32" s="4"/>
      <c r="D32" s="4"/>
      <c r="E32" s="4"/>
      <c r="F32" s="4"/>
      <c r="G32" s="4">
        <v>1054463</v>
      </c>
      <c r="H32" s="4">
        <f t="shared" ref="H32:R32" si="5">+G35</f>
        <v>1438943</v>
      </c>
      <c r="I32" s="4">
        <f t="shared" si="5"/>
        <v>1439107</v>
      </c>
      <c r="J32" s="4">
        <f t="shared" si="5"/>
        <v>1344704</v>
      </c>
      <c r="K32" s="4">
        <f t="shared" si="5"/>
        <v>1279683</v>
      </c>
      <c r="L32" s="4">
        <f t="shared" si="5"/>
        <v>1160144</v>
      </c>
      <c r="M32" s="4">
        <f t="shared" si="5"/>
        <v>930237</v>
      </c>
      <c r="N32" s="4">
        <f t="shared" si="5"/>
        <v>705730</v>
      </c>
      <c r="O32" s="4">
        <f>+N35</f>
        <v>661107</v>
      </c>
      <c r="P32" s="4">
        <f t="shared" si="5"/>
        <v>605100</v>
      </c>
      <c r="Q32" s="4">
        <f t="shared" si="5"/>
        <v>568693</v>
      </c>
      <c r="R32" s="4">
        <f t="shared" si="5"/>
        <v>516154</v>
      </c>
      <c r="S32" s="4">
        <f t="shared" ref="S32" si="6">+R35</f>
        <v>435339</v>
      </c>
      <c r="T32" s="4">
        <f t="shared" ref="T32" si="7">+S35</f>
        <v>692420</v>
      </c>
      <c r="U32" s="4">
        <f t="shared" ref="U32" si="8">+T35</f>
        <v>649573</v>
      </c>
      <c r="V32" s="4">
        <f t="shared" ref="V32" si="9">+U35</f>
        <v>606726</v>
      </c>
      <c r="W32" s="4">
        <f t="shared" ref="W32" si="10">+V35</f>
        <v>563879</v>
      </c>
      <c r="X32" s="4">
        <f t="shared" ref="X32" si="11">+W35</f>
        <v>521032</v>
      </c>
      <c r="Y32" s="4">
        <f t="shared" ref="Y32" si="12">+X35</f>
        <v>478185</v>
      </c>
      <c r="Z32" s="4">
        <f t="shared" ref="Z32" si="13">+Y35</f>
        <v>435338</v>
      </c>
      <c r="AA32" s="4">
        <f t="shared" ref="AA32" si="14">+Z35</f>
        <v>392491</v>
      </c>
      <c r="AB32" s="4">
        <f t="shared" ref="AB32" si="15">+AA35</f>
        <v>349644</v>
      </c>
      <c r="AC32" s="4">
        <f t="shared" ref="AC32" si="16">+AB35</f>
        <v>306797</v>
      </c>
      <c r="AD32" s="4">
        <f t="shared" ref="AD32" si="17">+AC35</f>
        <v>263950</v>
      </c>
    </row>
    <row r="33" spans="1:30" x14ac:dyDescent="0.25">
      <c r="A33" t="s">
        <v>0</v>
      </c>
      <c r="B33" s="4"/>
      <c r="C33" s="4"/>
      <c r="D33" s="4"/>
      <c r="E33" s="4"/>
      <c r="F33" s="4"/>
      <c r="G33" s="4">
        <f t="shared" ref="G33:AD33" si="18">+G16</f>
        <v>1010480</v>
      </c>
      <c r="H33" s="4">
        <f t="shared" si="18"/>
        <v>610145</v>
      </c>
      <c r="I33" s="4">
        <f t="shared" si="18"/>
        <v>546179</v>
      </c>
      <c r="J33" s="4">
        <f t="shared" si="18"/>
        <v>520155</v>
      </c>
      <c r="K33" s="4">
        <f t="shared" si="18"/>
        <v>528629</v>
      </c>
      <c r="L33" s="4">
        <f t="shared" si="18"/>
        <v>518261</v>
      </c>
      <c r="M33" s="4">
        <f t="shared" si="18"/>
        <v>522661</v>
      </c>
      <c r="N33" s="4">
        <f t="shared" si="18"/>
        <v>625721</v>
      </c>
      <c r="O33" s="4">
        <f t="shared" si="18"/>
        <v>488161</v>
      </c>
      <c r="P33" s="4">
        <f t="shared" si="18"/>
        <v>518261</v>
      </c>
      <c r="Q33" s="4">
        <f t="shared" si="18"/>
        <v>528629</v>
      </c>
      <c r="R33" s="4">
        <f t="shared" si="18"/>
        <v>488161</v>
      </c>
      <c r="S33" s="4">
        <f t="shared" si="18"/>
        <v>776608</v>
      </c>
      <c r="T33" s="4">
        <f t="shared" si="18"/>
        <v>476680</v>
      </c>
      <c r="U33" s="4">
        <f t="shared" si="18"/>
        <v>476680</v>
      </c>
      <c r="V33" s="4">
        <f t="shared" si="18"/>
        <v>476680</v>
      </c>
      <c r="W33" s="4">
        <f t="shared" si="18"/>
        <v>476680</v>
      </c>
      <c r="X33" s="4">
        <f t="shared" si="18"/>
        <v>476680</v>
      </c>
      <c r="Y33" s="4">
        <f t="shared" si="18"/>
        <v>476680</v>
      </c>
      <c r="Z33" s="4">
        <f t="shared" si="18"/>
        <v>476680</v>
      </c>
      <c r="AA33" s="4">
        <f t="shared" si="18"/>
        <v>476680</v>
      </c>
      <c r="AB33" s="4">
        <f t="shared" si="18"/>
        <v>476680</v>
      </c>
      <c r="AC33" s="4">
        <f t="shared" si="18"/>
        <v>476680</v>
      </c>
      <c r="AD33" s="4">
        <f t="shared" si="18"/>
        <v>476680</v>
      </c>
    </row>
    <row r="34" spans="1:30" x14ac:dyDescent="0.25">
      <c r="A34" t="s">
        <v>10</v>
      </c>
      <c r="B34" s="4"/>
      <c r="C34" s="4"/>
      <c r="D34" s="4"/>
      <c r="E34" s="4"/>
      <c r="F34" s="4"/>
      <c r="G34" s="4">
        <f t="shared" ref="G34:AD34" si="19">+G30</f>
        <v>626000</v>
      </c>
      <c r="H34" s="4">
        <f t="shared" si="19"/>
        <v>609981</v>
      </c>
      <c r="I34" s="4">
        <f t="shared" si="19"/>
        <v>640582</v>
      </c>
      <c r="J34" s="4">
        <f t="shared" si="19"/>
        <v>585176</v>
      </c>
      <c r="K34" s="4">
        <f t="shared" si="19"/>
        <v>648168</v>
      </c>
      <c r="L34" s="4">
        <f t="shared" si="19"/>
        <v>748168</v>
      </c>
      <c r="M34" s="4">
        <f t="shared" si="19"/>
        <v>747168</v>
      </c>
      <c r="N34" s="4">
        <f t="shared" si="19"/>
        <v>670344</v>
      </c>
      <c r="O34" s="4">
        <f t="shared" si="19"/>
        <v>544168</v>
      </c>
      <c r="P34" s="4">
        <f t="shared" si="19"/>
        <v>554668</v>
      </c>
      <c r="Q34" s="4">
        <f t="shared" si="19"/>
        <v>581168</v>
      </c>
      <c r="R34" s="4">
        <f t="shared" si="19"/>
        <v>568976</v>
      </c>
      <c r="S34" s="4">
        <f t="shared" si="19"/>
        <v>519527</v>
      </c>
      <c r="T34" s="4">
        <f t="shared" si="19"/>
        <v>519527</v>
      </c>
      <c r="U34" s="4">
        <f t="shared" si="19"/>
        <v>519527</v>
      </c>
      <c r="V34" s="4">
        <f t="shared" si="19"/>
        <v>519527</v>
      </c>
      <c r="W34" s="4">
        <f t="shared" si="19"/>
        <v>519527</v>
      </c>
      <c r="X34" s="4">
        <f t="shared" si="19"/>
        <v>519527</v>
      </c>
      <c r="Y34" s="4">
        <f t="shared" si="19"/>
        <v>519527</v>
      </c>
      <c r="Z34" s="4">
        <f t="shared" si="19"/>
        <v>519527</v>
      </c>
      <c r="AA34" s="4">
        <f t="shared" si="19"/>
        <v>519527</v>
      </c>
      <c r="AB34" s="4">
        <f t="shared" si="19"/>
        <v>519527</v>
      </c>
      <c r="AC34" s="4">
        <f t="shared" si="19"/>
        <v>519527</v>
      </c>
      <c r="AD34" s="4">
        <f t="shared" si="19"/>
        <v>519527</v>
      </c>
    </row>
    <row r="35" spans="1:30" x14ac:dyDescent="0.25">
      <c r="A35" t="s">
        <v>11</v>
      </c>
      <c r="B35" s="9"/>
      <c r="C35" s="9"/>
      <c r="D35" s="9"/>
      <c r="E35" s="9"/>
      <c r="F35" s="9"/>
      <c r="G35" s="9">
        <f t="shared" ref="G35:Q35" si="20">+G32+G33-G34</f>
        <v>1438943</v>
      </c>
      <c r="H35" s="9">
        <f t="shared" si="20"/>
        <v>1439107</v>
      </c>
      <c r="I35" s="9">
        <f t="shared" si="20"/>
        <v>1344704</v>
      </c>
      <c r="J35" s="9">
        <f t="shared" si="20"/>
        <v>1279683</v>
      </c>
      <c r="K35" s="9">
        <f t="shared" si="20"/>
        <v>1160144</v>
      </c>
      <c r="L35" s="9">
        <f t="shared" si="20"/>
        <v>930237</v>
      </c>
      <c r="M35" s="9">
        <f t="shared" si="20"/>
        <v>705730</v>
      </c>
      <c r="N35" s="9">
        <f t="shared" si="20"/>
        <v>661107</v>
      </c>
      <c r="O35" s="9">
        <f t="shared" si="20"/>
        <v>605100</v>
      </c>
      <c r="P35" s="9">
        <f t="shared" si="20"/>
        <v>568693</v>
      </c>
      <c r="Q35" s="9">
        <f t="shared" si="20"/>
        <v>516154</v>
      </c>
      <c r="R35" s="9">
        <f>+R32+R33-R34</f>
        <v>435339</v>
      </c>
      <c r="S35" s="9">
        <f t="shared" ref="S35:AD35" si="21">+S32+S33-S34</f>
        <v>692420</v>
      </c>
      <c r="T35" s="9">
        <f t="shared" si="21"/>
        <v>649573</v>
      </c>
      <c r="U35" s="9">
        <f t="shared" si="21"/>
        <v>606726</v>
      </c>
      <c r="V35" s="9">
        <f t="shared" si="21"/>
        <v>563879</v>
      </c>
      <c r="W35" s="9">
        <f t="shared" si="21"/>
        <v>521032</v>
      </c>
      <c r="X35" s="9">
        <f t="shared" si="21"/>
        <v>478185</v>
      </c>
      <c r="Y35" s="9">
        <f t="shared" si="21"/>
        <v>435338</v>
      </c>
      <c r="Z35" s="9">
        <f t="shared" si="21"/>
        <v>392491</v>
      </c>
      <c r="AA35" s="9">
        <f t="shared" si="21"/>
        <v>349644</v>
      </c>
      <c r="AB35" s="9">
        <f t="shared" si="21"/>
        <v>306797</v>
      </c>
      <c r="AC35" s="9">
        <f t="shared" si="21"/>
        <v>263950</v>
      </c>
      <c r="AD35" s="9">
        <f t="shared" si="21"/>
        <v>221103</v>
      </c>
    </row>
    <row r="36" spans="1:30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5">
      <c r="A37" s="3" t="s">
        <v>18</v>
      </c>
      <c r="B37" s="5"/>
      <c r="C37" s="5"/>
      <c r="D37" s="5"/>
      <c r="E37" s="5"/>
      <c r="F37" s="5"/>
      <c r="G37" s="5">
        <v>1438943</v>
      </c>
      <c r="H37" s="5">
        <v>1439107</v>
      </c>
      <c r="I37" s="5">
        <v>1344704</v>
      </c>
      <c r="J37" s="5">
        <v>1279683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t="s">
        <v>12</v>
      </c>
      <c r="B38" s="4"/>
      <c r="C38" s="4"/>
      <c r="D38" s="4"/>
      <c r="E38" s="4"/>
      <c r="F38" s="4"/>
      <c r="G38" s="4">
        <f t="shared" ref="G38:R38" si="22">+G35-G37</f>
        <v>0</v>
      </c>
      <c r="H38" s="4">
        <f t="shared" si="22"/>
        <v>0</v>
      </c>
      <c r="I38" s="4">
        <f t="shared" si="22"/>
        <v>0</v>
      </c>
      <c r="J38" s="4">
        <f t="shared" si="22"/>
        <v>0</v>
      </c>
      <c r="K38" s="4">
        <f t="shared" si="22"/>
        <v>1160144</v>
      </c>
      <c r="L38" s="4">
        <f t="shared" si="22"/>
        <v>930237</v>
      </c>
      <c r="M38" s="4">
        <f t="shared" si="22"/>
        <v>705730</v>
      </c>
      <c r="N38" s="4">
        <f t="shared" si="22"/>
        <v>661107</v>
      </c>
      <c r="O38" s="4">
        <f t="shared" si="22"/>
        <v>605100</v>
      </c>
      <c r="P38" s="4">
        <f t="shared" si="22"/>
        <v>568693</v>
      </c>
      <c r="Q38" s="4">
        <f t="shared" si="22"/>
        <v>516154</v>
      </c>
      <c r="R38" s="4">
        <f t="shared" si="22"/>
        <v>435339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40" spans="1:30" ht="15.75" x14ac:dyDescent="0.25">
      <c r="A40" s="20" t="s">
        <v>28</v>
      </c>
    </row>
    <row r="41" spans="1:30" x14ac:dyDescent="0.25">
      <c r="A41" s="11" t="s">
        <v>29</v>
      </c>
    </row>
    <row r="42" spans="1:30" x14ac:dyDescent="0.25">
      <c r="A42" s="17" t="s">
        <v>33</v>
      </c>
      <c r="G42">
        <v>12321</v>
      </c>
    </row>
    <row r="43" spans="1:30" x14ac:dyDescent="0.25">
      <c r="A43" s="17" t="s">
        <v>43</v>
      </c>
      <c r="J43">
        <v>7875</v>
      </c>
    </row>
    <row r="44" spans="1:30" x14ac:dyDescent="0.25">
      <c r="A44" s="17" t="s">
        <v>39</v>
      </c>
      <c r="G44">
        <v>315828</v>
      </c>
    </row>
    <row r="45" spans="1:30" x14ac:dyDescent="0.25">
      <c r="A45" t="s">
        <v>30</v>
      </c>
      <c r="C45" s="4"/>
      <c r="F45" s="4"/>
      <c r="G45" s="4">
        <v>36374</v>
      </c>
      <c r="H45">
        <v>15987</v>
      </c>
      <c r="I45">
        <v>10627</v>
      </c>
      <c r="J45">
        <v>14039</v>
      </c>
      <c r="M45" s="4"/>
    </row>
    <row r="46" spans="1:30" x14ac:dyDescent="0.25">
      <c r="A46" t="s">
        <v>31</v>
      </c>
      <c r="C46" s="4"/>
      <c r="F46" s="4"/>
      <c r="G46" s="4">
        <v>135929</v>
      </c>
      <c r="M46" s="4"/>
    </row>
    <row r="47" spans="1:30" x14ac:dyDescent="0.25">
      <c r="A47" t="s">
        <v>23</v>
      </c>
      <c r="G47">
        <v>14340</v>
      </c>
      <c r="H47">
        <v>33370</v>
      </c>
      <c r="I47">
        <v>6800</v>
      </c>
      <c r="J47">
        <v>9479</v>
      </c>
    </row>
    <row r="48" spans="1:30" x14ac:dyDescent="0.25">
      <c r="A48" t="s">
        <v>32</v>
      </c>
      <c r="G48" s="4">
        <v>7527</v>
      </c>
      <c r="H48">
        <v>2059</v>
      </c>
      <c r="I48">
        <v>1112</v>
      </c>
      <c r="J48" s="4">
        <v>601</v>
      </c>
      <c r="L48" s="4"/>
    </row>
    <row r="49" spans="1:27" x14ac:dyDescent="0.25">
      <c r="G49" s="11">
        <f>SUM(G42:G48)</f>
        <v>522319</v>
      </c>
      <c r="H49" s="11">
        <f t="shared" ref="H49:I49" si="23">SUM(H45:H48)</f>
        <v>51416</v>
      </c>
      <c r="I49" s="11">
        <f t="shared" si="23"/>
        <v>18539</v>
      </c>
      <c r="J49" s="11">
        <f>SUM(J42:J48)</f>
        <v>31994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1" spans="1:27" x14ac:dyDescent="0.25">
      <c r="A51" s="11" t="s">
        <v>10</v>
      </c>
    </row>
    <row r="52" spans="1:27" x14ac:dyDescent="0.25">
      <c r="A52" t="s">
        <v>35</v>
      </c>
    </row>
    <row r="53" spans="1:27" x14ac:dyDescent="0.25">
      <c r="A53" t="s">
        <v>34</v>
      </c>
      <c r="G53" s="17">
        <v>82632</v>
      </c>
    </row>
    <row r="54" spans="1:27" x14ac:dyDescent="0.25">
      <c r="A54" t="s">
        <v>40</v>
      </c>
      <c r="G54" s="17"/>
      <c r="H54">
        <v>3200</v>
      </c>
    </row>
    <row r="55" spans="1:27" x14ac:dyDescent="0.25">
      <c r="A55" t="s">
        <v>23</v>
      </c>
      <c r="G55" s="17"/>
      <c r="H55">
        <v>7080</v>
      </c>
      <c r="I55">
        <v>3600</v>
      </c>
    </row>
    <row r="56" spans="1:27" x14ac:dyDescent="0.25">
      <c r="A56" t="s">
        <v>42</v>
      </c>
      <c r="G56" s="17"/>
      <c r="I56">
        <v>-41139</v>
      </c>
      <c r="J56">
        <v>26808</v>
      </c>
    </row>
    <row r="57" spans="1:27" x14ac:dyDescent="0.25">
      <c r="A57" t="s">
        <v>41</v>
      </c>
      <c r="G57" s="17"/>
      <c r="H57">
        <v>12392</v>
      </c>
    </row>
    <row r="58" spans="1:27" x14ac:dyDescent="0.25">
      <c r="A58" t="s">
        <v>36</v>
      </c>
      <c r="G58" s="17"/>
      <c r="H58">
        <v>43441</v>
      </c>
      <c r="I58">
        <v>131953</v>
      </c>
    </row>
    <row r="59" spans="1:27" x14ac:dyDescent="0.25">
      <c r="G59" s="11">
        <f>SUM(G53)</f>
        <v>82632</v>
      </c>
      <c r="H59" s="11">
        <f>SUM(H53:H58)</f>
        <v>66113</v>
      </c>
      <c r="I59" s="11">
        <f>SUM(I52:I58)</f>
        <v>94414</v>
      </c>
      <c r="J59" s="11">
        <f>SUM(J52:J58)</f>
        <v>26808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AA44"/>
    </sheetView>
  </sheetViews>
  <sheetFormatPr defaultRowHeight="15" x14ac:dyDescent="0.25"/>
  <cols>
    <col min="1" max="1" width="9.85546875" customWidth="1"/>
    <col min="2" max="2" width="12.140625" customWidth="1"/>
    <col min="4" max="4" width="11.140625" customWidth="1"/>
    <col min="6" max="6" width="12.5703125" customWidth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10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0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0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10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0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10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10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3"/>
    </row>
    <row r="30" spans="1:10" x14ac:dyDescent="0.25">
      <c r="A30" s="12"/>
      <c r="B30" s="12"/>
      <c r="C30" s="12"/>
      <c r="D30" s="12"/>
      <c r="E30" s="12"/>
      <c r="F30" s="12"/>
      <c r="G30" s="12"/>
      <c r="H30" s="12"/>
      <c r="I30" s="1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2"/>
      <c r="B33" s="12"/>
      <c r="C33" s="12"/>
      <c r="D33" s="12"/>
      <c r="E33" s="12"/>
      <c r="F33" s="12"/>
      <c r="G33" s="12"/>
      <c r="H33" s="12"/>
      <c r="I33" s="1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25" sqref="A25"/>
    </sheetView>
  </sheetViews>
  <sheetFormatPr defaultRowHeight="15" x14ac:dyDescent="0.25"/>
  <sheetData>
    <row r="1" spans="1:17" x14ac:dyDescent="0.25">
      <c r="A1" t="s">
        <v>26</v>
      </c>
      <c r="C1" t="s">
        <v>27</v>
      </c>
      <c r="J1" s="18"/>
      <c r="K1" s="18"/>
      <c r="L1" s="18"/>
      <c r="M1" s="18"/>
      <c r="N1" s="18"/>
      <c r="O1" s="18"/>
      <c r="P1" s="18"/>
      <c r="Q1" s="18"/>
    </row>
    <row r="2" spans="1:17" x14ac:dyDescent="0.25">
      <c r="E2">
        <v>1054463</v>
      </c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>
        <v>491621</v>
      </c>
      <c r="C3">
        <v>8943</v>
      </c>
      <c r="E3">
        <f>E2+A3-C3</f>
        <v>1537141</v>
      </c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>
        <v>4072</v>
      </c>
      <c r="C4">
        <v>85866</v>
      </c>
      <c r="E4">
        <f t="shared" ref="E4:E22" si="0">E3+A4-C4</f>
        <v>1455347</v>
      </c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>
        <v>333873</v>
      </c>
      <c r="C5">
        <v>78012</v>
      </c>
      <c r="E5">
        <f t="shared" si="0"/>
        <v>1711208</v>
      </c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7">
        <v>405</v>
      </c>
      <c r="B6" s="11"/>
      <c r="C6" s="11"/>
      <c r="D6" s="11"/>
      <c r="E6">
        <f t="shared" si="0"/>
        <v>1711613</v>
      </c>
      <c r="F6" s="11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17">
        <v>13262</v>
      </c>
      <c r="E7">
        <f t="shared" si="0"/>
        <v>1724875</v>
      </c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17">
        <v>135929</v>
      </c>
      <c r="C8">
        <v>30309</v>
      </c>
      <c r="E8">
        <f t="shared" si="0"/>
        <v>1830495</v>
      </c>
      <c r="J8" s="18"/>
      <c r="K8" s="18"/>
      <c r="L8" s="18"/>
      <c r="M8" s="18"/>
      <c r="N8" s="18"/>
      <c r="O8" s="18"/>
      <c r="P8" s="18"/>
      <c r="Q8" s="18"/>
    </row>
    <row r="9" spans="1:17" x14ac:dyDescent="0.25">
      <c r="A9" s="17">
        <v>5</v>
      </c>
      <c r="C9">
        <v>111639</v>
      </c>
      <c r="E9">
        <f t="shared" si="0"/>
        <v>1718861</v>
      </c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17"/>
      <c r="C10">
        <v>20</v>
      </c>
      <c r="E10">
        <f t="shared" si="0"/>
        <v>1718841</v>
      </c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17">
        <v>5</v>
      </c>
      <c r="C11">
        <v>266610</v>
      </c>
      <c r="E11">
        <f t="shared" si="0"/>
        <v>1452236</v>
      </c>
      <c r="J11" s="18"/>
      <c r="K11" s="18"/>
      <c r="L11" s="18"/>
      <c r="M11" s="18"/>
      <c r="N11" s="18"/>
      <c r="O11" s="18"/>
      <c r="P11" s="18"/>
      <c r="Q11" s="18"/>
    </row>
    <row r="12" spans="1:17" x14ac:dyDescent="0.25">
      <c r="A12" s="17">
        <v>142</v>
      </c>
      <c r="E12">
        <f t="shared" si="0"/>
        <v>1452378</v>
      </c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17">
        <v>5804</v>
      </c>
      <c r="E13">
        <f t="shared" si="0"/>
        <v>1458182</v>
      </c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7">
        <v>3790</v>
      </c>
      <c r="E14">
        <f t="shared" si="0"/>
        <v>1461972</v>
      </c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17">
        <v>19788</v>
      </c>
      <c r="C15">
        <v>73</v>
      </c>
      <c r="E15">
        <f t="shared" si="0"/>
        <v>1481687</v>
      </c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17"/>
      <c r="C16">
        <v>203</v>
      </c>
      <c r="E16">
        <f t="shared" si="0"/>
        <v>1481484</v>
      </c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7">
        <v>312</v>
      </c>
      <c r="C17">
        <v>44216</v>
      </c>
      <c r="E17">
        <f t="shared" si="0"/>
        <v>1437580</v>
      </c>
      <c r="J17" s="18"/>
      <c r="K17" s="18"/>
      <c r="L17" s="18"/>
      <c r="M17" s="18"/>
      <c r="N17" s="18"/>
      <c r="O17" s="18"/>
      <c r="P17" s="18"/>
      <c r="Q17" s="18"/>
    </row>
    <row r="18" spans="1:17" x14ac:dyDescent="0.25">
      <c r="A18" s="17">
        <v>600</v>
      </c>
      <c r="C18">
        <v>30</v>
      </c>
      <c r="E18">
        <f t="shared" si="0"/>
        <v>1438150</v>
      </c>
      <c r="I18" s="11"/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17">
        <v>5</v>
      </c>
      <c r="C19">
        <v>80</v>
      </c>
      <c r="E19">
        <f t="shared" si="0"/>
        <v>1438075</v>
      </c>
      <c r="J19" s="19"/>
      <c r="K19" s="19"/>
      <c r="L19" s="19"/>
      <c r="M19" s="19"/>
      <c r="N19" s="19"/>
      <c r="O19" s="19"/>
      <c r="P19" s="19"/>
      <c r="Q19" s="19"/>
    </row>
    <row r="20" spans="1:17" x14ac:dyDescent="0.25">
      <c r="A20" s="17">
        <v>360</v>
      </c>
      <c r="E20">
        <f t="shared" si="0"/>
        <v>1438435</v>
      </c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7">
        <v>497</v>
      </c>
      <c r="E21">
        <f t="shared" si="0"/>
        <v>1438932</v>
      </c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7">
        <v>10</v>
      </c>
      <c r="E22">
        <f t="shared" si="0"/>
        <v>1438942</v>
      </c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11">
        <f>SUM(A3:A22)</f>
        <v>1010480</v>
      </c>
      <c r="B23" s="11"/>
      <c r="C23" s="11">
        <f t="shared" ref="C23" si="1">SUM(C3:C22)</f>
        <v>626001</v>
      </c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J31" s="18"/>
      <c r="K31" s="18"/>
      <c r="L31" s="18"/>
      <c r="M31" s="18"/>
      <c r="N31" s="18"/>
      <c r="O31" s="18"/>
      <c r="P31" s="18"/>
      <c r="Q31" s="18"/>
    </row>
    <row r="32" spans="1:17" x14ac:dyDescent="0.25">
      <c r="J32" s="18"/>
      <c r="K32" s="18"/>
      <c r="L32" s="18"/>
      <c r="M32" s="18"/>
      <c r="N32" s="18"/>
      <c r="O32" s="18"/>
      <c r="P32" s="18"/>
      <c r="Q32" s="18"/>
    </row>
    <row r="33" spans="10:17" x14ac:dyDescent="0.25">
      <c r="J33" s="18"/>
      <c r="K33" s="18"/>
      <c r="L33" s="18"/>
      <c r="M33" s="18"/>
      <c r="N33" s="18"/>
      <c r="O33" s="18"/>
      <c r="P33" s="18"/>
      <c r="Q33" s="18"/>
    </row>
    <row r="34" spans="10:17" x14ac:dyDescent="0.25">
      <c r="J34" s="18"/>
      <c r="K34" s="18"/>
      <c r="L34" s="18"/>
      <c r="M34" s="18"/>
      <c r="N34" s="18"/>
      <c r="O34" s="18"/>
      <c r="P34" s="18"/>
      <c r="Q34" s="18"/>
    </row>
    <row r="35" spans="10:17" x14ac:dyDescent="0.25">
      <c r="J35" s="18"/>
      <c r="K35" s="18"/>
      <c r="L35" s="18"/>
      <c r="M35" s="18"/>
      <c r="N35" s="18"/>
      <c r="O35" s="18"/>
      <c r="P35" s="18"/>
      <c r="Q35" s="18"/>
    </row>
    <row r="36" spans="10:17" x14ac:dyDescent="0.25">
      <c r="J36" s="18"/>
      <c r="K36" s="18"/>
      <c r="L36" s="18"/>
      <c r="M36" s="18"/>
      <c r="N36" s="18"/>
      <c r="O36" s="18"/>
      <c r="P36" s="18"/>
      <c r="Q3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 flow</vt:lpstr>
      <vt:lpstr>Sheet2</vt:lpstr>
      <vt:lpstr>Sheet3</vt:lpstr>
      <vt:lpstr>'Cash flow'!Print_Area</vt:lpstr>
      <vt:lpstr>'Cash flow'!Print_Titles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L.Smith</cp:lastModifiedBy>
  <cp:lastPrinted>2015-09-30T08:53:44Z</cp:lastPrinted>
  <dcterms:created xsi:type="dcterms:W3CDTF">2014-05-14T20:10:56Z</dcterms:created>
  <dcterms:modified xsi:type="dcterms:W3CDTF">2016-01-19T13:48:49Z</dcterms:modified>
</cp:coreProperties>
</file>