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8-19\3-5 Year Plans\01 Sept 18\"/>
    </mc:Choice>
  </mc:AlternateContent>
  <bookViews>
    <workbookView xWindow="0" yWindow="0" windowWidth="24000" windowHeight="9585"/>
  </bookViews>
  <sheets>
    <sheet name="Summary" sheetId="2" r:id="rId1"/>
    <sheet name="Income" sheetId="3" r:id="rId2"/>
    <sheet name="Expenditure" sheetId="4" r:id="rId3"/>
    <sheet name="Pupil Numbers and PP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69" i="4" l="1"/>
  <c r="F69" i="4"/>
  <c r="G69" i="4"/>
  <c r="H69" i="4"/>
  <c r="E65" i="4"/>
  <c r="F65" i="4"/>
  <c r="G65" i="4"/>
  <c r="H65" i="4"/>
  <c r="E73" i="4"/>
  <c r="F73" i="4"/>
  <c r="G73" i="4"/>
  <c r="H73" i="4"/>
  <c r="E11" i="4" l="1"/>
  <c r="E75" i="4" s="1"/>
  <c r="F11" i="4"/>
  <c r="F75" i="4" s="1"/>
  <c r="G11" i="4"/>
  <c r="G75" i="4" s="1"/>
  <c r="H11" i="4"/>
  <c r="H75" i="4" s="1"/>
  <c r="E44" i="4"/>
  <c r="F44" i="4"/>
  <c r="G44" i="4"/>
  <c r="H44" i="4"/>
  <c r="E37" i="4"/>
  <c r="F37" i="4"/>
  <c r="G37" i="4"/>
  <c r="H37" i="4"/>
  <c r="E30" i="4" l="1"/>
  <c r="F30" i="4"/>
  <c r="G30" i="4"/>
  <c r="H30" i="4"/>
  <c r="F22" i="4"/>
  <c r="G22" i="4"/>
  <c r="H22" i="4"/>
  <c r="E22" i="4"/>
  <c r="E15" i="4"/>
  <c r="F15" i="4"/>
  <c r="G15" i="4"/>
  <c r="H15" i="4"/>
  <c r="D65" i="4"/>
  <c r="D44" i="4"/>
  <c r="D30" i="4"/>
  <c r="D37" i="4"/>
  <c r="D69" i="4"/>
  <c r="D73" i="4"/>
  <c r="D22" i="4"/>
  <c r="D15" i="4"/>
  <c r="D11" i="4"/>
  <c r="D75" i="4" l="1"/>
  <c r="C73" i="4"/>
  <c r="C69" i="4"/>
  <c r="C65" i="4"/>
  <c r="C44" i="4"/>
  <c r="C37" i="4"/>
  <c r="C30" i="4"/>
  <c r="C22" i="4"/>
  <c r="C15" i="4"/>
  <c r="C11" i="4"/>
  <c r="C75" i="4" s="1"/>
  <c r="C37" i="2"/>
  <c r="D40" i="3" l="1"/>
  <c r="D14" i="2" s="1"/>
  <c r="E40" i="3"/>
  <c r="E14" i="2" s="1"/>
  <c r="F40" i="3"/>
  <c r="G40" i="3"/>
  <c r="G14" i="2" s="1"/>
  <c r="H40" i="3"/>
  <c r="C40" i="3"/>
  <c r="D30" i="3"/>
  <c r="E30" i="3"/>
  <c r="F30" i="3"/>
  <c r="G30" i="3"/>
  <c r="G13" i="2" s="1"/>
  <c r="H30" i="3"/>
  <c r="C30" i="3"/>
  <c r="C13" i="2" s="1"/>
  <c r="D26" i="3"/>
  <c r="D12" i="2" s="1"/>
  <c r="E26" i="3"/>
  <c r="E12" i="2" s="1"/>
  <c r="F26" i="3"/>
  <c r="F12" i="2" s="1"/>
  <c r="G26" i="3"/>
  <c r="G12" i="2" s="1"/>
  <c r="H26" i="3"/>
  <c r="H12" i="2" s="1"/>
  <c r="C26" i="3"/>
  <c r="D21" i="3"/>
  <c r="D11" i="2" s="1"/>
  <c r="E21" i="3"/>
  <c r="E11" i="2" s="1"/>
  <c r="F21" i="3"/>
  <c r="F11" i="2" s="1"/>
  <c r="G21" i="3"/>
  <c r="G11" i="2" s="1"/>
  <c r="H21" i="3"/>
  <c r="C21" i="3"/>
  <c r="C11" i="2" s="1"/>
  <c r="D15" i="3"/>
  <c r="D10" i="2" s="1"/>
  <c r="E15" i="3"/>
  <c r="E10" i="2" s="1"/>
  <c r="F15" i="3"/>
  <c r="G15" i="3"/>
  <c r="H15" i="3"/>
  <c r="C15" i="3"/>
  <c r="C8" i="3"/>
  <c r="D8" i="3"/>
  <c r="D37" i="2" s="1"/>
  <c r="D19" i="2"/>
  <c r="E19" i="2"/>
  <c r="F19" i="2"/>
  <c r="G19" i="2"/>
  <c r="H19" i="2"/>
  <c r="D20" i="2"/>
  <c r="E20" i="2"/>
  <c r="F20" i="2"/>
  <c r="G20" i="2"/>
  <c r="H20" i="2"/>
  <c r="D21" i="2"/>
  <c r="E21" i="2"/>
  <c r="F21" i="2"/>
  <c r="G21" i="2"/>
  <c r="H21" i="2"/>
  <c r="D22" i="2"/>
  <c r="E22" i="2"/>
  <c r="F22" i="2"/>
  <c r="G22" i="2"/>
  <c r="H2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C27" i="2"/>
  <c r="C26" i="2"/>
  <c r="C25" i="2"/>
  <c r="C24" i="2"/>
  <c r="C23" i="2"/>
  <c r="C22" i="2"/>
  <c r="C21" i="2"/>
  <c r="C20" i="2"/>
  <c r="C19" i="2"/>
  <c r="G10" i="2"/>
  <c r="H10" i="2"/>
  <c r="H11" i="2"/>
  <c r="D13" i="2"/>
  <c r="E13" i="2"/>
  <c r="F13" i="2"/>
  <c r="H13" i="2"/>
  <c r="F14" i="2"/>
  <c r="H14" i="2"/>
  <c r="C14" i="2"/>
  <c r="C12" i="2"/>
  <c r="H42" i="3" l="1"/>
  <c r="G42" i="3"/>
  <c r="F42" i="3"/>
  <c r="E42" i="3"/>
  <c r="D42" i="3"/>
  <c r="D29" i="2"/>
  <c r="F29" i="2"/>
  <c r="E29" i="2"/>
  <c r="H29" i="2"/>
  <c r="G29" i="2"/>
  <c r="C29" i="2"/>
  <c r="C42" i="3"/>
  <c r="C10" i="2"/>
  <c r="C16" i="2" s="1"/>
  <c r="E16" i="2"/>
  <c r="H16" i="2"/>
  <c r="D16" i="2"/>
  <c r="G16" i="2"/>
  <c r="F16" i="2"/>
  <c r="G36" i="2" l="1"/>
  <c r="D36" i="2"/>
  <c r="D38" i="2" s="1"/>
  <c r="E37" i="2" s="1"/>
  <c r="E7" i="3" s="1"/>
  <c r="E8" i="3" s="1"/>
  <c r="H36" i="2"/>
  <c r="F36" i="2"/>
  <c r="E36" i="2"/>
  <c r="C36" i="2"/>
  <c r="C38" i="2" s="1"/>
  <c r="E38" i="2" l="1"/>
  <c r="F37" i="2" s="1"/>
  <c r="D18" i="5"/>
  <c r="E18" i="5"/>
  <c r="F18" i="5"/>
  <c r="G18" i="5"/>
  <c r="C18" i="5"/>
  <c r="D14" i="5"/>
  <c r="E14" i="5"/>
  <c r="F14" i="5"/>
  <c r="G14" i="5"/>
  <c r="C14" i="5"/>
  <c r="D10" i="5"/>
  <c r="E10" i="5"/>
  <c r="F10" i="5"/>
  <c r="G10" i="5"/>
  <c r="C10" i="5"/>
  <c r="D33" i="5"/>
  <c r="E33" i="5"/>
  <c r="E38" i="5" s="1"/>
  <c r="F33" i="5"/>
  <c r="F38" i="5" s="1"/>
  <c r="G33" i="5"/>
  <c r="G38" i="5" s="1"/>
  <c r="D34" i="5"/>
  <c r="D38" i="5" s="1"/>
  <c r="E34" i="5"/>
  <c r="F34" i="5"/>
  <c r="G34" i="5"/>
  <c r="D35" i="5"/>
  <c r="E35" i="5"/>
  <c r="F35" i="5"/>
  <c r="G35" i="5"/>
  <c r="D36" i="5"/>
  <c r="E36" i="5"/>
  <c r="F36" i="5"/>
  <c r="G36" i="5"/>
  <c r="C36" i="5"/>
  <c r="C35" i="5"/>
  <c r="C34" i="5"/>
  <c r="C33" i="5"/>
  <c r="C38" i="5" s="1"/>
  <c r="F38" i="2" l="1"/>
  <c r="G37" i="2" s="1"/>
  <c r="F7" i="3"/>
  <c r="F8" i="3" s="1"/>
  <c r="G20" i="5"/>
  <c r="H7" i="2" s="1"/>
  <c r="D20" i="5"/>
  <c r="E7" i="2" s="1"/>
  <c r="F20" i="5"/>
  <c r="G7" i="2" s="1"/>
  <c r="E20" i="5"/>
  <c r="F7" i="2" s="1"/>
  <c r="C20" i="5"/>
  <c r="C7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G38" i="2" l="1"/>
  <c r="H37" i="2" s="1"/>
  <c r="G7" i="3"/>
  <c r="G8" i="3" s="1"/>
  <c r="D7" i="2"/>
  <c r="H38" i="2" l="1"/>
  <c r="H7" i="3"/>
  <c r="H8" i="3" s="1"/>
</calcChain>
</file>

<file path=xl/sharedStrings.xml><?xml version="1.0" encoding="utf-8"?>
<sst xmlns="http://schemas.openxmlformats.org/spreadsheetml/2006/main" count="220" uniqueCount="164">
  <si>
    <t>Shenfield High School</t>
  </si>
  <si>
    <t>Budget Forecast Plan Notes</t>
  </si>
  <si>
    <t>INCOME</t>
  </si>
  <si>
    <t>2018-19 Budget</t>
  </si>
  <si>
    <t>2018-19 Updated</t>
  </si>
  <si>
    <t>2019-20</t>
  </si>
  <si>
    <t>2020-21</t>
  </si>
  <si>
    <t>2021-22</t>
  </si>
  <si>
    <t>Revenue Balance Brought Forward</t>
  </si>
  <si>
    <t>Notes</t>
  </si>
  <si>
    <t xml:space="preserve">Sub Total </t>
  </si>
  <si>
    <t>ESFA General Annual Grant</t>
  </si>
  <si>
    <t>ESFA - School budget share</t>
  </si>
  <si>
    <t>Minimum funding guarantee</t>
  </si>
  <si>
    <t>Pupil premium</t>
  </si>
  <si>
    <t>Pupil premium - catchup</t>
  </si>
  <si>
    <t>Pupil premium - LAC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</si>
  <si>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</si>
  <si>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</si>
  <si>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</si>
  <si>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</si>
  <si>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</si>
  <si>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</si>
  <si>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Devolved formula capital</t>
  </si>
  <si>
    <t>LA high needs (SEN)</t>
  </si>
  <si>
    <t>Other authorities income (i.e.Bexley)</t>
  </si>
  <si>
    <t>LA falling rolls funding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</si>
  <si>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</si>
  <si>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</si>
  <si>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</si>
  <si>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</si>
  <si>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</si>
  <si>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</si>
  <si>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</si>
  <si>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</si>
  <si>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</si>
  <si>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r>
      <t xml:space="preserve">Total Income </t>
    </r>
    <r>
      <rPr>
        <b/>
        <sz val="10"/>
        <color theme="1"/>
        <rFont val="Tahoma"/>
        <family val="2"/>
      </rPr>
      <t>(excluding brought forward)</t>
    </r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</si>
  <si>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</si>
  <si>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</si>
  <si>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</si>
  <si>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</si>
  <si>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</si>
  <si>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</si>
  <si>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</si>
  <si>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</si>
  <si>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</si>
  <si>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Other Expenditure</t>
  </si>
  <si>
    <t>Teachers</t>
  </si>
  <si>
    <t>TPS increase April 19&gt;</t>
  </si>
  <si>
    <t>Support Staff</t>
  </si>
  <si>
    <t>Overtime</t>
  </si>
  <si>
    <t>Staff training</t>
  </si>
  <si>
    <t>Other staff costs</t>
  </si>
  <si>
    <t>Staff recruitment</t>
  </si>
  <si>
    <t>FSM Staff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</si>
  <si>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</si>
  <si>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</si>
  <si>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</si>
  <si>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</si>
  <si>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</si>
  <si>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</si>
  <si>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</si>
  <si>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</si>
  <si>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</si>
  <si>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</si>
  <si>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</si>
  <si>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</si>
  <si>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</si>
  <si>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</si>
  <si>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</si>
  <si>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</si>
  <si>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</si>
  <si>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Catering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</si>
  <si>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</si>
  <si>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</si>
  <si>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</si>
  <si>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</si>
  <si>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</si>
  <si>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</si>
  <si>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</si>
  <si>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</si>
  <si>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</si>
  <si>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</si>
  <si>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Buildings &amp; premises improvement</t>
  </si>
  <si>
    <t>Student council</t>
  </si>
  <si>
    <t>PREP</t>
  </si>
  <si>
    <t>Research</t>
  </si>
  <si>
    <t>IT Maintenance</t>
  </si>
  <si>
    <t>Comms maintenance</t>
  </si>
  <si>
    <t>Salix loan repayments</t>
  </si>
  <si>
    <t>Irrecoverable VAT</t>
  </si>
  <si>
    <r>
      <t xml:space="preserve">Unrestricted carry forward </t>
    </r>
    <r>
      <rPr>
        <sz val="10"/>
        <color theme="1"/>
        <rFont val="Tahoma"/>
        <family val="2"/>
      </rPr>
      <t>(free reserves only)</t>
    </r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</si>
  <si>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</si>
  <si>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</si>
  <si>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</si>
  <si>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5 Year Forecast: Pupil Numbers and Pupil Premium</t>
  </si>
  <si>
    <t>PUPIL NUMBERS</t>
  </si>
  <si>
    <t xml:space="preserve">2018-19 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</si>
  <si>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</si>
  <si>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</si>
  <si>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</si>
  <si>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</si>
  <si>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</si>
  <si>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</si>
  <si>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</si>
  <si>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</si>
  <si>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</si>
  <si>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</si>
  <si>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</si>
  <si>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</si>
  <si>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</si>
  <si>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</si>
  <si>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PUPIL PREMIUM</t>
  </si>
  <si>
    <t>2018-19  Census day Jan 2018</t>
  </si>
  <si>
    <t>2019-20  Census day Jan 2019</t>
  </si>
  <si>
    <t>2019-20  Census day Jan 2020</t>
  </si>
  <si>
    <t>2020-21  Census day Jan 2021</t>
  </si>
  <si>
    <t>2021-22  Census day Jan 2022</t>
  </si>
  <si>
    <t>Free school meals (Ever 6)</t>
  </si>
  <si>
    <t>Looked after children</t>
  </si>
  <si>
    <t>Post looked after children</t>
  </si>
  <si>
    <t>Armed forces children</t>
  </si>
  <si>
    <t>Amount per FSM</t>
  </si>
  <si>
    <t>Amount per LAC</t>
  </si>
  <si>
    <t>Amount per post LAC</t>
  </si>
  <si>
    <t>Amount per armed forces</t>
  </si>
  <si>
    <t>Total Pupil Premium Forecast</t>
  </si>
  <si>
    <t>Free school meals (Ever 6) funding</t>
  </si>
  <si>
    <t>Looked after children funding</t>
  </si>
  <si>
    <t>Post looked after children funding</t>
  </si>
  <si>
    <t>Armed forces children funding</t>
  </si>
  <si>
    <t>Pupil Numbers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</si>
  <si>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</si>
  <si>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</si>
  <si>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</si>
  <si>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</si>
  <si>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</si>
  <si>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</si>
  <si>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Staff costs as % of ESFA &amp; LA funding</t>
  </si>
  <si>
    <t>Average teacher cost to school</t>
  </si>
  <si>
    <t>Pupil to teacher ratio</t>
  </si>
  <si>
    <t>Surplus/Deficit - in year</t>
  </si>
  <si>
    <t xml:space="preserve">Carry forward </t>
  </si>
  <si>
    <t>Brought forward (previous year)</t>
  </si>
  <si>
    <t>CIF</t>
  </si>
  <si>
    <t>PP Staffing + PP Catchup Staffing</t>
  </si>
  <si>
    <t>Pupil Exclusion</t>
  </si>
  <si>
    <t>2018-19 revised + £35k c/f (capital cf not revenue transfer)</t>
  </si>
  <si>
    <t>Pupil Premium less than expected on the census (£14,025)</t>
  </si>
  <si>
    <r>
      <t xml:space="preserve">Pupil Premium &amp; Catchup </t>
    </r>
    <r>
      <rPr>
        <sz val="10"/>
        <color theme="1"/>
        <rFont val="Tahoma"/>
        <family val="2"/>
      </rPr>
      <t>(inc. Staffing)</t>
    </r>
  </si>
  <si>
    <t>Teachers Pay Grant</t>
  </si>
  <si>
    <t>PP 2019-20&gt; £17,500 PP, £5000 PPchup, £122,632 PP staff</t>
  </si>
  <si>
    <t>Support satff salaries increased by 2% 2019-20&gt;</t>
  </si>
  <si>
    <t>Teachers pension increase from Sept 2019 not April 2019</t>
  </si>
  <si>
    <t>5,6</t>
  </si>
  <si>
    <t>Teachers pay increased 1% (18-19 auto on calc) and 0% 19-20 from calc. 2% 2020-21&gt;</t>
  </si>
  <si>
    <t>Teachers Pay rise 18-19 &amp; 19-20&gt;</t>
  </si>
  <si>
    <t>8,9</t>
  </si>
  <si>
    <t>Teachers pay rise 19-20 Calc + UQ 3.5%, MS 3.5%, UPS 2%, LS 1.5%, TLR 2%</t>
  </si>
  <si>
    <t>Teachers pay rise 18-19 Calc (inc. 1%) + UQ 2.5%, MS2.5%, UPS 1%, LS 0.5%, TLR 1%</t>
  </si>
  <si>
    <t xml:space="preserve">Teachers pension 2019-20 to be funded, 2020&gt; not confirmed </t>
  </si>
  <si>
    <t>5 Year Forecast: Summary - V2 Full Teacher pay rise and fully funded pension</t>
  </si>
  <si>
    <t>5 Year Forecast: Income V2 Full Teacher pay rise and fully funded pension</t>
  </si>
  <si>
    <t>5 Year Forecast: Expenditure V2 Full Teacher pay rise and fully funded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</si>
</sst>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2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4" fillId="2" borderId="0" xfId="0" applyNumberFormat="1" applyFont="1" applyFill="1" applyAlignment="1" applyProtection="1">
      <alignment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6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0" fontId="1" fillId="5" borderId="9" xfId="0" applyFont="1" applyFill="1" applyBorder="1" applyAlignment="1">
      <alignment vertical="top"/>
    </xf>
    <xf numFmtId="164" fontId="1" fillId="5" borderId="14" xfId="0" applyNumberFormat="1" applyFont="1" applyFill="1" applyBorder="1" applyAlignment="1">
      <alignment horizontal="right" vertical="top"/>
    </xf>
    <xf numFmtId="164" fontId="1" fillId="5" borderId="7" xfId="0" applyNumberFormat="1" applyFont="1" applyFill="1" applyBorder="1" applyAlignment="1">
      <alignment horizontal="right" vertical="top"/>
    </xf>
    <xf numFmtId="164" fontId="1" fillId="5" borderId="3" xfId="0" applyNumberFormat="1" applyFont="1" applyFill="1" applyBorder="1" applyAlignment="1">
      <alignment horizontal="right" vertical="top"/>
    </xf>
    <xf numFmtId="164" fontId="1" fillId="5" borderId="12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164" fontId="8" fillId="5" borderId="5" xfId="0" applyNumberFormat="1" applyFont="1" applyFill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4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12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 vertical="top"/>
    </xf>
    <xf numFmtId="164" fontId="8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1" fillId="4" borderId="12" xfId="0" applyNumberFormat="1" applyFont="1" applyFill="1" applyBorder="1" applyAlignment="1">
      <alignment horizontal="right" vertical="top"/>
    </xf>
    <xf numFmtId="1" fontId="8" fillId="4" borderId="5" xfId="0" applyNumberFormat="1" applyFont="1" applyFill="1" applyBorder="1" applyAlignment="1">
      <alignment horizontal="right" vertical="top"/>
    </xf>
    <xf numFmtId="1" fontId="8" fillId="0" borderId="5" xfId="0" applyNumberFormat="1" applyFont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1" fillId="4" borderId="18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7" fillId="0" borderId="20" xfId="0" applyFont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right" vertical="top"/>
    </xf>
    <xf numFmtId="1" fontId="1" fillId="4" borderId="22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 vertical="top"/>
    </xf>
    <xf numFmtId="1" fontId="1" fillId="4" borderId="24" xfId="0" applyNumberFormat="1" applyFont="1" applyFill="1" applyBorder="1" applyAlignment="1">
      <alignment horizontal="right" vertical="top"/>
    </xf>
    <xf numFmtId="164" fontId="1" fillId="4" borderId="24" xfId="0" applyNumberFormat="1" applyFont="1" applyFill="1" applyBorder="1" applyAlignment="1">
      <alignment horizontal="right" vertical="top"/>
    </xf>
    <xf numFmtId="164" fontId="1" fillId="4" borderId="25" xfId="0" applyNumberFormat="1" applyFont="1" applyFill="1" applyBorder="1" applyAlignment="1">
      <alignment horizontal="right" vertical="top"/>
    </xf>
    <xf numFmtId="164" fontId="1" fillId="4" borderId="26" xfId="0" applyNumberFormat="1" applyFont="1" applyFill="1" applyBorder="1" applyAlignment="1">
      <alignment horizontal="right" vertical="top"/>
    </xf>
    <xf numFmtId="0" fontId="1" fillId="0" borderId="27" xfId="0" applyFont="1" applyBorder="1" applyAlignment="1">
      <alignment vertical="top"/>
    </xf>
    <xf numFmtId="1" fontId="1" fillId="4" borderId="28" xfId="0" applyNumberFormat="1" applyFont="1" applyFill="1" applyBorder="1" applyAlignment="1">
      <alignment horizontal="right" vertical="top"/>
    </xf>
    <xf numFmtId="1" fontId="1" fillId="4" borderId="29" xfId="0" applyNumberFormat="1" applyFont="1" applyFill="1" applyBorder="1" applyAlignment="1">
      <alignment horizontal="right" vertical="top"/>
    </xf>
    <xf numFmtId="1" fontId="1" fillId="4" borderId="25" xfId="0" applyNumberFormat="1" applyFont="1" applyFill="1" applyBorder="1" applyAlignment="1">
      <alignment horizontal="right" vertical="top"/>
    </xf>
    <xf numFmtId="1" fontId="1" fillId="4" borderId="26" xfId="0" applyNumberFormat="1" applyFont="1" applyFill="1" applyBorder="1" applyAlignment="1">
      <alignment horizontal="right" vertical="top"/>
    </xf>
    <xf numFmtId="1" fontId="1" fillId="4" borderId="30" xfId="0" applyNumberFormat="1" applyFont="1" applyFill="1" applyBorder="1" applyAlignment="1">
      <alignment horizontal="right" vertical="top"/>
    </xf>
    <xf numFmtId="164" fontId="1" fillId="4" borderId="21" xfId="0" applyNumberFormat="1" applyFont="1" applyFill="1" applyBorder="1" applyAlignment="1">
      <alignment horizontal="right" vertical="top"/>
    </xf>
    <xf numFmtId="164" fontId="1" fillId="4" borderId="22" xfId="0" applyNumberFormat="1" applyFont="1" applyFill="1" applyBorder="1" applyAlignment="1">
      <alignment horizontal="right" vertical="top"/>
    </xf>
    <xf numFmtId="164" fontId="1" fillId="4" borderId="28" xfId="0" applyNumberFormat="1" applyFont="1" applyFill="1" applyBorder="1" applyAlignment="1">
      <alignment horizontal="right" vertical="top"/>
    </xf>
    <xf numFmtId="164" fontId="1" fillId="4" borderId="29" xfId="0" applyNumberFormat="1" applyFont="1" applyFill="1" applyBorder="1" applyAlignment="1">
      <alignment horizontal="right" vertical="top"/>
    </xf>
    <xf numFmtId="164" fontId="1" fillId="4" borderId="30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5" xfId="0" applyFont="1" applyBorder="1"/>
    <xf numFmtId="0" fontId="7" fillId="2" borderId="0" xfId="0" applyFont="1" applyFill="1"/>
    <xf numFmtId="1" fontId="7" fillId="4" borderId="5" xfId="0" applyNumberFormat="1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1" fillId="4" borderId="11" xfId="0" applyFont="1" applyFill="1" applyBorder="1"/>
    <xf numFmtId="164" fontId="1" fillId="4" borderId="11" xfId="0" applyNumberFormat="1" applyFont="1" applyFill="1" applyBorder="1"/>
    <xf numFmtId="164" fontId="1" fillId="4" borderId="21" xfId="0" applyNumberFormat="1" applyFont="1" applyFill="1" applyBorder="1"/>
    <xf numFmtId="164" fontId="1" fillId="4" borderId="22" xfId="0" applyNumberFormat="1" applyFont="1" applyFill="1" applyBorder="1"/>
    <xf numFmtId="164" fontId="1" fillId="4" borderId="28" xfId="0" applyNumberFormat="1" applyFont="1" applyFill="1" applyBorder="1"/>
    <xf numFmtId="164" fontId="1" fillId="4" borderId="24" xfId="0" applyNumberFormat="1" applyFont="1" applyFill="1" applyBorder="1"/>
    <xf numFmtId="164" fontId="1" fillId="4" borderId="4" xfId="0" applyNumberFormat="1" applyFont="1" applyFill="1" applyBorder="1"/>
    <xf numFmtId="164" fontId="1" fillId="4" borderId="29" xfId="0" applyNumberFormat="1" applyFont="1" applyFill="1" applyBorder="1"/>
    <xf numFmtId="164" fontId="1" fillId="4" borderId="25" xfId="0" applyNumberFormat="1" applyFont="1" applyFill="1" applyBorder="1"/>
    <xf numFmtId="164" fontId="1" fillId="4" borderId="26" xfId="0" applyNumberFormat="1" applyFont="1" applyFill="1" applyBorder="1"/>
    <xf numFmtId="164" fontId="1" fillId="4" borderId="30" xfId="0" applyNumberFormat="1" applyFont="1" applyFill="1" applyBorder="1"/>
    <xf numFmtId="0" fontId="8" fillId="7" borderId="5" xfId="0" applyFont="1" applyFill="1" applyBorder="1" applyAlignment="1">
      <alignment horizontal="right"/>
    </xf>
    <xf numFmtId="0" fontId="8" fillId="7" borderId="14" xfId="0" applyFont="1" applyFill="1" applyBorder="1"/>
    <xf numFmtId="6" fontId="8" fillId="4" borderId="14" xfId="0" applyNumberFormat="1" applyFont="1" applyFill="1" applyBorder="1"/>
    <xf numFmtId="0" fontId="8" fillId="7" borderId="10" xfId="0" applyFont="1" applyFill="1" applyBorder="1"/>
    <xf numFmtId="6" fontId="8" fillId="5" borderId="10" xfId="0" applyNumberFormat="1" applyFont="1" applyFill="1" applyBorder="1"/>
    <xf numFmtId="0" fontId="8" fillId="7" borderId="11" xfId="0" applyFont="1" applyFill="1" applyBorder="1"/>
    <xf numFmtId="6" fontId="8" fillId="4" borderId="11" xfId="0" applyNumberFormat="1" applyFont="1" applyFill="1" applyBorder="1"/>
    <xf numFmtId="164" fontId="1" fillId="4" borderId="0" xfId="0" applyNumberFormat="1" applyFont="1" applyFill="1" applyBorder="1" applyAlignment="1">
      <alignment horizontal="right" vertical="top"/>
    </xf>
    <xf numFmtId="0" fontId="1" fillId="4" borderId="32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11" fillId="4" borderId="9" xfId="0" applyFont="1" applyFill="1" applyBorder="1" applyAlignment="1">
      <alignment vertical="top"/>
    </xf>
    <xf numFmtId="164" fontId="11" fillId="4" borderId="9" xfId="0" applyNumberFormat="1" applyFont="1" applyFill="1" applyBorder="1" applyAlignment="1">
      <alignment horizontal="right" vertical="top"/>
    </xf>
    <xf numFmtId="164" fontId="11" fillId="4" borderId="7" xfId="0" applyNumberFormat="1" applyFont="1" applyFill="1" applyBorder="1" applyAlignment="1">
      <alignment horizontal="right" vertical="top"/>
    </xf>
    <xf numFmtId="164" fontId="11" fillId="4" borderId="3" xfId="0" applyNumberFormat="1" applyFont="1" applyFill="1" applyBorder="1" applyAlignment="1">
      <alignment horizontal="right" vertical="top"/>
    </xf>
    <xf numFmtId="0" fontId="11" fillId="0" borderId="0" xfId="0" applyFont="1" applyAlignment="1">
      <alignment vertical="top"/>
    </xf>
    <xf numFmtId="164" fontId="8" fillId="4" borderId="5" xfId="0" applyNumberFormat="1" applyFont="1" applyFill="1" applyBorder="1"/>
    <xf numFmtId="164" fontId="8" fillId="4" borderId="6" xfId="0" applyNumberFormat="1" applyFont="1" applyFill="1" applyBorder="1" applyAlignment="1">
      <alignment horizontal="right" vertical="top"/>
    </xf>
    <xf numFmtId="164" fontId="1" fillId="4" borderId="34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164" fontId="1" fillId="4" borderId="37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6" fontId="8" fillId="4" borderId="16" xfId="0" applyNumberFormat="1" applyFont="1" applyFill="1" applyBorder="1"/>
    <xf numFmtId="6" fontId="8" fillId="4" borderId="38" xfId="0" applyNumberFormat="1" applyFont="1" applyFill="1" applyBorder="1"/>
    <xf numFmtId="6" fontId="8" fillId="4" borderId="39" xfId="0" applyNumberFormat="1" applyFont="1" applyFill="1" applyBorder="1"/>
    <xf numFmtId="6" fontId="8" fillId="4" borderId="23" xfId="0" applyNumberFormat="1" applyFont="1" applyFill="1" applyBorder="1"/>
    <xf numFmtId="6" fontId="8" fillId="4" borderId="27" xfId="0" applyNumberFormat="1" applyFont="1" applyFill="1" applyBorder="1"/>
    <xf numFmtId="6" fontId="8" fillId="4" borderId="10" xfId="0" applyNumberFormat="1" applyFont="1" applyFill="1" applyBorder="1"/>
    <xf numFmtId="6" fontId="8" fillId="4" borderId="19" xfId="0" applyNumberFormat="1" applyFont="1" applyFill="1" applyBorder="1"/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/>
    <xf numFmtId="0" fontId="1" fillId="2" borderId="0" xfId="0" applyFont="1" applyFill="1" applyBorder="1"/>
    <xf numFmtId="0" fontId="7" fillId="0" borderId="1" xfId="0" applyFont="1" applyBorder="1"/>
    <xf numFmtId="0" fontId="7" fillId="0" borderId="15" xfId="0" applyFont="1" applyBorder="1"/>
    <xf numFmtId="0" fontId="7" fillId="0" borderId="2" xfId="0" applyFont="1" applyBorder="1"/>
    <xf numFmtId="0" fontId="1" fillId="2" borderId="15" xfId="0" applyFont="1" applyFill="1" applyBorder="1"/>
    <xf numFmtId="0" fontId="8" fillId="0" borderId="1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35" xfId="0" applyFont="1" applyBorder="1" applyAlignment="1">
      <alignment vertical="top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left" vertical="top" wrapText="1"/>
    </xf>
    <xf numFmtId="0" fontId="6" fillId="6" borderId="15" xfId="0" applyFont="1" applyFill="1" applyBorder="1" applyAlignment="1" applyProtection="1">
      <alignment horizontal="left" vertical="top" wrapText="1"/>
    </xf>
    <xf numFmtId="0" fontId="6" fillId="6" borderId="2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wrapText="1"/>
    </xf>
    <xf numFmtId="0" fontId="6" fillId="6" borderId="15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>
      <alignment vertical="top"/>
    </xf>
    <xf numFmtId="0" fontId="1" fillId="4" borderId="15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B3" sqref="B3:H3"/>
    </sheetView>
  </sheetViews>
  <sheetFormatPr defaultRowHeight="15" x14ac:dyDescent="0.2"/>
  <cols>
    <col min="1" max="1" width="1.77734375" style="2" customWidth="1"/>
    <col min="2" max="2" width="37.33203125" style="2" customWidth="1"/>
    <col min="3" max="8" width="12.77734375" style="2" customWidth="1"/>
    <col min="9" max="9" width="1.77734375" style="2" customWidth="1"/>
    <col min="10" max="16384" width="8.88671875" style="2"/>
  </cols>
  <sheetData>
    <row r="1" spans="1:9" ht="15.75" thickBot="1" x14ac:dyDescent="0.25">
      <c r="A1" s="1"/>
      <c r="B1" s="7"/>
      <c r="C1" s="7"/>
      <c r="D1" s="7"/>
      <c r="E1" s="7"/>
      <c r="F1" s="8"/>
      <c r="G1" s="8"/>
      <c r="H1" s="9"/>
      <c r="I1" s="11"/>
    </row>
    <row r="2" spans="1:9" ht="20.25" customHeight="1" thickBot="1" x14ac:dyDescent="0.25">
      <c r="A2" s="1"/>
      <c r="B2" s="120" t="s">
        <v>0</v>
      </c>
      <c r="C2" s="121"/>
      <c r="D2" s="121"/>
      <c r="E2" s="121"/>
      <c r="F2" s="121"/>
      <c r="G2" s="121"/>
      <c r="H2" s="121"/>
      <c r="I2" s="12"/>
    </row>
    <row r="3" spans="1:9" ht="20.25" customHeight="1" thickBot="1" x14ac:dyDescent="0.25">
      <c r="A3" s="1"/>
      <c r="B3" s="120" t="s">
        <v>161</v>
      </c>
      <c r="C3" s="121"/>
      <c r="D3" s="121"/>
      <c r="E3" s="121"/>
      <c r="F3" s="121"/>
      <c r="G3" s="121"/>
      <c r="H3" s="121"/>
      <c r="I3" s="12"/>
    </row>
    <row r="4" spans="1:9" s="14" customFormat="1" ht="15.75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36.75" thickBot="1" x14ac:dyDescent="0.3">
      <c r="A5" s="13"/>
      <c r="B5" s="15"/>
      <c r="C5" s="16" t="s">
        <v>3</v>
      </c>
      <c r="D5" s="16" t="s">
        <v>4</v>
      </c>
      <c r="E5" s="15" t="s">
        <v>5</v>
      </c>
      <c r="F5" s="15" t="s">
        <v>6</v>
      </c>
      <c r="G5" s="15" t="s">
        <v>7</v>
      </c>
      <c r="H5" s="15" t="s">
        <v>94</v>
      </c>
      <c r="I5" s="13"/>
    </row>
    <row r="6" spans="1:9" ht="15.75" thickBot="1" x14ac:dyDescent="0.25">
      <c r="A6" s="1"/>
      <c r="B6" s="123"/>
      <c r="C6" s="123"/>
      <c r="D6" s="123"/>
      <c r="E6" s="123"/>
      <c r="F6" s="123"/>
      <c r="G6" s="123"/>
      <c r="H6" s="123"/>
      <c r="I6" s="13"/>
    </row>
    <row r="7" spans="1:9" s="73" customFormat="1" ht="18.75" thickBot="1" x14ac:dyDescent="0.3">
      <c r="A7" s="75"/>
      <c r="B7" s="74" t="s">
        <v>131</v>
      </c>
      <c r="C7" s="76">
        <f>'Pupil Numbers and PP'!C20</f>
        <v>1293</v>
      </c>
      <c r="D7" s="76">
        <f>'Pupil Numbers and PP'!C20</f>
        <v>1293</v>
      </c>
      <c r="E7" s="76">
        <f>'Pupil Numbers and PP'!D20</f>
        <v>1403</v>
      </c>
      <c r="F7" s="76">
        <f>'Pupil Numbers and PP'!E20</f>
        <v>1514</v>
      </c>
      <c r="G7" s="76">
        <f>'Pupil Numbers and PP'!F20</f>
        <v>1582</v>
      </c>
      <c r="H7" s="76">
        <f>'Pupil Numbers and PP'!G20</f>
        <v>1605</v>
      </c>
      <c r="I7" s="13"/>
    </row>
    <row r="8" spans="1:9" ht="15.75" thickBot="1" x14ac:dyDescent="0.25">
      <c r="A8" s="1"/>
      <c r="B8" s="127"/>
      <c r="C8" s="127"/>
      <c r="D8" s="127"/>
      <c r="E8" s="127"/>
      <c r="F8" s="127"/>
      <c r="G8" s="127"/>
      <c r="H8" s="127"/>
      <c r="I8" s="13"/>
    </row>
    <row r="9" spans="1:9" ht="18.75" thickBot="1" x14ac:dyDescent="0.3">
      <c r="A9" s="1"/>
      <c r="B9" s="124" t="s">
        <v>132</v>
      </c>
      <c r="C9" s="125"/>
      <c r="D9" s="125"/>
      <c r="E9" s="125"/>
      <c r="F9" s="125"/>
      <c r="G9" s="125"/>
      <c r="H9" s="126"/>
      <c r="I9" s="13"/>
    </row>
    <row r="10" spans="1:9" x14ac:dyDescent="0.2">
      <c r="A10" s="1"/>
      <c r="B10" s="77" t="s">
        <v>11</v>
      </c>
      <c r="C10" s="78">
        <f>Income!C15</f>
        <v>4200390</v>
      </c>
      <c r="D10" s="78">
        <f>Income!D15</f>
        <v>4186365</v>
      </c>
      <c r="E10" s="78">
        <f>Income!E15</f>
        <v>4839680</v>
      </c>
      <c r="F10" s="78">
        <f>Income!F15</f>
        <v>5325208</v>
      </c>
      <c r="G10" s="78">
        <f>Income!G15</f>
        <v>5815880</v>
      </c>
      <c r="H10" s="78">
        <f>Income!H15</f>
        <v>6177899</v>
      </c>
      <c r="I10" s="13"/>
    </row>
    <row r="11" spans="1:9" x14ac:dyDescent="0.2">
      <c r="A11" s="1"/>
      <c r="B11" s="79" t="s">
        <v>17</v>
      </c>
      <c r="C11" s="80">
        <f>Income!C21</f>
        <v>1645252</v>
      </c>
      <c r="D11" s="80">
        <f>Income!D21</f>
        <v>1688991</v>
      </c>
      <c r="E11" s="80">
        <f>Income!E21</f>
        <v>1585240</v>
      </c>
      <c r="F11" s="80">
        <f>Income!F21</f>
        <v>1575736</v>
      </c>
      <c r="G11" s="80">
        <f>Income!G21</f>
        <v>1640761</v>
      </c>
      <c r="H11" s="80">
        <f>Income!H21</f>
        <v>1640761</v>
      </c>
      <c r="I11" s="13"/>
    </row>
    <row r="12" spans="1:9" x14ac:dyDescent="0.2">
      <c r="A12" s="1"/>
      <c r="B12" s="79" t="s">
        <v>18</v>
      </c>
      <c r="C12" s="80">
        <f>Income!C26</f>
        <v>423200</v>
      </c>
      <c r="D12" s="80">
        <f>Income!D26</f>
        <v>423200</v>
      </c>
      <c r="E12" s="80">
        <f>Income!E26</f>
        <v>162188</v>
      </c>
      <c r="F12" s="80">
        <f>Income!F26</f>
        <v>86218</v>
      </c>
      <c r="G12" s="80">
        <f>Income!G26</f>
        <v>86218</v>
      </c>
      <c r="H12" s="80">
        <f>Income!H26</f>
        <v>86218</v>
      </c>
      <c r="I12" s="13"/>
    </row>
    <row r="13" spans="1:9" x14ac:dyDescent="0.2">
      <c r="A13" s="1"/>
      <c r="B13" s="79" t="s">
        <v>19</v>
      </c>
      <c r="C13" s="80">
        <f>Income!C30</f>
        <v>23800</v>
      </c>
      <c r="D13" s="80">
        <f>Income!D30</f>
        <v>23800</v>
      </c>
      <c r="E13" s="80">
        <f>Income!E30</f>
        <v>23800</v>
      </c>
      <c r="F13" s="80">
        <f>Income!F30</f>
        <v>23800</v>
      </c>
      <c r="G13" s="80">
        <f>Income!G30</f>
        <v>23800</v>
      </c>
      <c r="H13" s="80">
        <f>Income!H30</f>
        <v>23800</v>
      </c>
      <c r="I13" s="13"/>
    </row>
    <row r="14" spans="1:9" ht="15.75" thickBot="1" x14ac:dyDescent="0.25">
      <c r="A14" s="1"/>
      <c r="B14" s="81" t="s">
        <v>20</v>
      </c>
      <c r="C14" s="82">
        <f>Income!C40</f>
        <v>177850</v>
      </c>
      <c r="D14" s="82">
        <f>Income!D40</f>
        <v>177850</v>
      </c>
      <c r="E14" s="82">
        <f>Income!E40</f>
        <v>177850</v>
      </c>
      <c r="F14" s="82">
        <f>Income!F40</f>
        <v>177850</v>
      </c>
      <c r="G14" s="82">
        <f>Income!G40</f>
        <v>177850</v>
      </c>
      <c r="H14" s="82">
        <f>Income!H40</f>
        <v>177850</v>
      </c>
      <c r="I14" s="13"/>
    </row>
    <row r="15" spans="1:9" ht="15.75" thickBot="1" x14ac:dyDescent="0.25">
      <c r="A15" s="1"/>
      <c r="B15" s="123"/>
      <c r="C15" s="123"/>
      <c r="D15" s="123"/>
      <c r="E15" s="123"/>
      <c r="F15" s="123"/>
      <c r="G15" s="123"/>
      <c r="H15" s="123"/>
      <c r="I15" s="13"/>
    </row>
    <row r="16" spans="1:9" ht="15.75" thickBot="1" x14ac:dyDescent="0.25">
      <c r="A16" s="1"/>
      <c r="B16" s="92" t="s">
        <v>133</v>
      </c>
      <c r="C16" s="107">
        <f>SUM(C10:C14)</f>
        <v>6470492</v>
      </c>
      <c r="D16" s="107">
        <f t="shared" ref="D16:H16" si="0">SUM(D10:D14)</f>
        <v>6500206</v>
      </c>
      <c r="E16" s="107">
        <f t="shared" si="0"/>
        <v>6788758</v>
      </c>
      <c r="F16" s="107">
        <f t="shared" si="0"/>
        <v>7188812</v>
      </c>
      <c r="G16" s="107">
        <f t="shared" si="0"/>
        <v>7744509</v>
      </c>
      <c r="H16" s="107">
        <f t="shared" si="0"/>
        <v>8106528</v>
      </c>
      <c r="I16" s="13"/>
    </row>
    <row r="17" spans="1:9" ht="15.75" thickBot="1" x14ac:dyDescent="0.25">
      <c r="A17" s="1"/>
      <c r="B17" s="123"/>
      <c r="C17" s="123"/>
      <c r="D17" s="123"/>
      <c r="E17" s="123"/>
      <c r="F17" s="123"/>
      <c r="G17" s="123"/>
      <c r="H17" s="123"/>
      <c r="I17" s="13"/>
    </row>
    <row r="18" spans="1:9" ht="18.75" thickBot="1" x14ac:dyDescent="0.3">
      <c r="A18" s="1"/>
      <c r="B18" s="124" t="s">
        <v>37</v>
      </c>
      <c r="C18" s="125"/>
      <c r="D18" s="125"/>
      <c r="E18" s="125"/>
      <c r="F18" s="125"/>
      <c r="G18" s="125"/>
      <c r="H18" s="126"/>
      <c r="I18" s="13"/>
    </row>
    <row r="19" spans="1:9" x14ac:dyDescent="0.2">
      <c r="A19" s="1"/>
      <c r="B19" s="77" t="s">
        <v>134</v>
      </c>
      <c r="C19" s="78">
        <f>Expenditure!C11</f>
        <v>3716677</v>
      </c>
      <c r="D19" s="78">
        <f>Expenditure!D11</f>
        <v>3813023</v>
      </c>
      <c r="E19" s="78">
        <f>Expenditure!E11</f>
        <v>4017102</v>
      </c>
      <c r="F19" s="78">
        <f>Expenditure!F11</f>
        <v>4080160</v>
      </c>
      <c r="G19" s="78">
        <f>Expenditure!G11</f>
        <v>4127063</v>
      </c>
      <c r="H19" s="78">
        <f>Expenditure!H11</f>
        <v>4169431</v>
      </c>
      <c r="I19" s="13"/>
    </row>
    <row r="20" spans="1:9" x14ac:dyDescent="0.2">
      <c r="A20" s="1"/>
      <c r="B20" s="79" t="s">
        <v>135</v>
      </c>
      <c r="C20" s="80">
        <f>Expenditure!C15</f>
        <v>1579550</v>
      </c>
      <c r="D20" s="80">
        <f>Expenditure!D15</f>
        <v>1574204</v>
      </c>
      <c r="E20" s="80">
        <f>Expenditure!E15</f>
        <v>1652282</v>
      </c>
      <c r="F20" s="80">
        <f>Expenditure!F15</f>
        <v>1671196</v>
      </c>
      <c r="G20" s="80">
        <f>Expenditure!G15</f>
        <v>1687077</v>
      </c>
      <c r="H20" s="80">
        <f>Expenditure!H15</f>
        <v>1696906</v>
      </c>
      <c r="I20" s="13"/>
    </row>
    <row r="21" spans="1:9" x14ac:dyDescent="0.2">
      <c r="A21" s="1"/>
      <c r="B21" s="79" t="s">
        <v>40</v>
      </c>
      <c r="C21" s="80">
        <f>Expenditure!C22</f>
        <v>47500</v>
      </c>
      <c r="D21" s="80">
        <f>Expenditure!D22</f>
        <v>47500</v>
      </c>
      <c r="E21" s="80">
        <f>Expenditure!E22</f>
        <v>47500</v>
      </c>
      <c r="F21" s="80">
        <f>Expenditure!F22</f>
        <v>49000</v>
      </c>
      <c r="G21" s="80">
        <f>Expenditure!G22</f>
        <v>51500</v>
      </c>
      <c r="H21" s="80">
        <f>Expenditure!H22</f>
        <v>52500</v>
      </c>
      <c r="I21" s="13"/>
    </row>
    <row r="22" spans="1:9" x14ac:dyDescent="0.2">
      <c r="A22" s="1"/>
      <c r="B22" s="79" t="s">
        <v>41</v>
      </c>
      <c r="C22" s="80">
        <f>Expenditure!C30</f>
        <v>96500</v>
      </c>
      <c r="D22" s="80">
        <f>Expenditure!D30</f>
        <v>96500</v>
      </c>
      <c r="E22" s="80">
        <f>Expenditure!E30</f>
        <v>86500</v>
      </c>
      <c r="F22" s="80">
        <f>Expenditure!F30</f>
        <v>98500</v>
      </c>
      <c r="G22" s="80">
        <f>Expenditure!G30</f>
        <v>108500</v>
      </c>
      <c r="H22" s="80">
        <f>Expenditure!H30</f>
        <v>115000</v>
      </c>
      <c r="I22" s="13"/>
    </row>
    <row r="23" spans="1:9" x14ac:dyDescent="0.2">
      <c r="A23" s="1"/>
      <c r="B23" s="79" t="s">
        <v>42</v>
      </c>
      <c r="C23" s="80">
        <f>Expenditure!C37</f>
        <v>398922</v>
      </c>
      <c r="D23" s="80">
        <f>Expenditure!D37</f>
        <v>396422</v>
      </c>
      <c r="E23" s="80">
        <f>Expenditure!E37</f>
        <v>412922</v>
      </c>
      <c r="F23" s="80">
        <f>Expenditure!F37</f>
        <v>427922</v>
      </c>
      <c r="G23" s="80">
        <f>Expenditure!G37</f>
        <v>442922</v>
      </c>
      <c r="H23" s="80">
        <f>Expenditure!H37</f>
        <v>459422</v>
      </c>
      <c r="I23" s="13"/>
    </row>
    <row r="24" spans="1:9" x14ac:dyDescent="0.2">
      <c r="A24" s="1"/>
      <c r="B24" s="79" t="s">
        <v>43</v>
      </c>
      <c r="C24" s="80">
        <f>Expenditure!C44</f>
        <v>466105</v>
      </c>
      <c r="D24" s="80">
        <f>Expenditure!D44</f>
        <v>466105</v>
      </c>
      <c r="E24" s="80">
        <f>Expenditure!E44</f>
        <v>465132</v>
      </c>
      <c r="F24" s="80">
        <f>Expenditure!F44</f>
        <v>475132</v>
      </c>
      <c r="G24" s="80">
        <f>Expenditure!G44</f>
        <v>485132</v>
      </c>
      <c r="H24" s="80">
        <f>Expenditure!H44</f>
        <v>491132</v>
      </c>
      <c r="I24" s="13"/>
    </row>
    <row r="25" spans="1:9" x14ac:dyDescent="0.2">
      <c r="A25" s="1"/>
      <c r="B25" s="79" t="s">
        <v>44</v>
      </c>
      <c r="C25" s="80">
        <f>Expenditure!C65</f>
        <v>165664</v>
      </c>
      <c r="D25" s="80">
        <f>Expenditure!D65</f>
        <v>179664</v>
      </c>
      <c r="E25" s="80">
        <f>Expenditure!E65</f>
        <v>179014</v>
      </c>
      <c r="F25" s="80">
        <f>Expenditure!F65</f>
        <v>184014</v>
      </c>
      <c r="G25" s="80">
        <f>Expenditure!G65</f>
        <v>189614</v>
      </c>
      <c r="H25" s="80">
        <f>Expenditure!H65</f>
        <v>194664</v>
      </c>
      <c r="I25" s="13"/>
    </row>
    <row r="26" spans="1:9" x14ac:dyDescent="0.2">
      <c r="A26" s="1"/>
      <c r="B26" s="79" t="s">
        <v>136</v>
      </c>
      <c r="C26" s="80">
        <f>Expenditure!C69</f>
        <v>85000</v>
      </c>
      <c r="D26" s="80">
        <f>Expenditure!D69</f>
        <v>85000</v>
      </c>
      <c r="E26" s="80">
        <f>Expenditure!E69</f>
        <v>87500</v>
      </c>
      <c r="F26" s="80">
        <f>Expenditure!F69</f>
        <v>102750</v>
      </c>
      <c r="G26" s="80">
        <f>Expenditure!G69</f>
        <v>92750</v>
      </c>
      <c r="H26" s="80">
        <f>Expenditure!H69</f>
        <v>97750</v>
      </c>
      <c r="I26" s="13"/>
    </row>
    <row r="27" spans="1:9" ht="15.75" thickBot="1" x14ac:dyDescent="0.25">
      <c r="A27" s="1"/>
      <c r="B27" s="81" t="s">
        <v>46</v>
      </c>
      <c r="C27" s="82">
        <f>Expenditure!C73</f>
        <v>29680</v>
      </c>
      <c r="D27" s="82">
        <f>Expenditure!D73</f>
        <v>25680</v>
      </c>
      <c r="E27" s="82">
        <f>Expenditure!E73</f>
        <v>25000</v>
      </c>
      <c r="F27" s="82">
        <f>Expenditure!F73</f>
        <v>25000</v>
      </c>
      <c r="G27" s="82">
        <f>Expenditure!G73</f>
        <v>25000</v>
      </c>
      <c r="H27" s="82">
        <f>Expenditure!H73</f>
        <v>25000</v>
      </c>
      <c r="I27" s="13"/>
    </row>
    <row r="28" spans="1:9" ht="15.75" thickBot="1" x14ac:dyDescent="0.25">
      <c r="A28" s="1"/>
      <c r="B28" s="123"/>
      <c r="C28" s="123"/>
      <c r="D28" s="123"/>
      <c r="E28" s="123"/>
      <c r="F28" s="123"/>
      <c r="G28" s="123"/>
      <c r="H28" s="123"/>
      <c r="I28" s="13"/>
    </row>
    <row r="29" spans="1:9" ht="15.75" thickBot="1" x14ac:dyDescent="0.25">
      <c r="A29" s="1"/>
      <c r="B29" s="92" t="s">
        <v>137</v>
      </c>
      <c r="C29" s="107">
        <f>SUM(C19:C27)</f>
        <v>6585598</v>
      </c>
      <c r="D29" s="107">
        <f t="shared" ref="D29:H29" si="1">SUM(D19:D27)</f>
        <v>6684098</v>
      </c>
      <c r="E29" s="107">
        <f t="shared" si="1"/>
        <v>6972952</v>
      </c>
      <c r="F29" s="107">
        <f t="shared" si="1"/>
        <v>7113674</v>
      </c>
      <c r="G29" s="107">
        <f t="shared" si="1"/>
        <v>7209558</v>
      </c>
      <c r="H29" s="107">
        <f t="shared" si="1"/>
        <v>7301805</v>
      </c>
      <c r="I29" s="13"/>
    </row>
    <row r="30" spans="1:9" ht="15.75" thickBot="1" x14ac:dyDescent="0.25">
      <c r="A30" s="1"/>
      <c r="B30" s="123"/>
      <c r="C30" s="123"/>
      <c r="D30" s="123"/>
      <c r="E30" s="123"/>
      <c r="F30" s="123"/>
      <c r="G30" s="123"/>
      <c r="H30" s="123"/>
      <c r="I30" s="13"/>
    </row>
    <row r="31" spans="1:9" x14ac:dyDescent="0.2">
      <c r="A31" s="1"/>
      <c r="B31" s="77" t="s">
        <v>138</v>
      </c>
      <c r="C31" s="78"/>
      <c r="D31" s="83"/>
      <c r="E31" s="84"/>
      <c r="F31" s="84"/>
      <c r="G31" s="84"/>
      <c r="H31" s="85"/>
      <c r="I31" s="13"/>
    </row>
    <row r="32" spans="1:9" x14ac:dyDescent="0.2">
      <c r="A32" s="1"/>
      <c r="B32" s="79" t="s">
        <v>139</v>
      </c>
      <c r="C32" s="80"/>
      <c r="D32" s="86"/>
      <c r="E32" s="87"/>
      <c r="F32" s="87"/>
      <c r="G32" s="87"/>
      <c r="H32" s="88"/>
      <c r="I32" s="13"/>
    </row>
    <row r="33" spans="1:9" ht="15.75" thickBot="1" x14ac:dyDescent="0.25">
      <c r="A33" s="1"/>
      <c r="B33" s="81" t="s">
        <v>140</v>
      </c>
      <c r="C33" s="82"/>
      <c r="D33" s="89"/>
      <c r="E33" s="90"/>
      <c r="F33" s="90"/>
      <c r="G33" s="90"/>
      <c r="H33" s="91"/>
      <c r="I33" s="13"/>
    </row>
    <row r="34" spans="1:9" ht="15.75" thickBot="1" x14ac:dyDescent="0.25">
      <c r="A34" s="1"/>
      <c r="B34" s="122"/>
      <c r="C34" s="122"/>
      <c r="D34" s="122"/>
      <c r="E34" s="122"/>
      <c r="F34" s="122"/>
      <c r="G34" s="122"/>
      <c r="H34" s="122"/>
      <c r="I34" s="13"/>
    </row>
    <row r="35" spans="1:9" s="14" customFormat="1" ht="36.75" thickBot="1" x14ac:dyDescent="0.3">
      <c r="A35" s="13"/>
      <c r="B35" s="54"/>
      <c r="C35" s="52" t="s">
        <v>3</v>
      </c>
      <c r="D35" s="52" t="s">
        <v>4</v>
      </c>
      <c r="E35" s="54" t="s">
        <v>5</v>
      </c>
      <c r="F35" s="54" t="s">
        <v>6</v>
      </c>
      <c r="G35" s="54" t="s">
        <v>7</v>
      </c>
      <c r="H35" s="54" t="s">
        <v>94</v>
      </c>
      <c r="I35" s="13"/>
    </row>
    <row r="36" spans="1:9" s="73" customFormat="1" ht="18" x14ac:dyDescent="0.25">
      <c r="A36" s="75"/>
      <c r="B36" s="93" t="s">
        <v>141</v>
      </c>
      <c r="C36" s="94">
        <f t="shared" ref="C36:H36" si="2">C16-C29</f>
        <v>-115106</v>
      </c>
      <c r="D36" s="113">
        <f t="shared" si="2"/>
        <v>-183892</v>
      </c>
      <c r="E36" s="94">
        <f t="shared" si="2"/>
        <v>-184194</v>
      </c>
      <c r="F36" s="94">
        <f t="shared" si="2"/>
        <v>75138</v>
      </c>
      <c r="G36" s="94">
        <f t="shared" si="2"/>
        <v>534951</v>
      </c>
      <c r="H36" s="116">
        <f t="shared" si="2"/>
        <v>804723</v>
      </c>
      <c r="I36" s="13"/>
    </row>
    <row r="37" spans="1:9" s="73" customFormat="1" ht="18" x14ac:dyDescent="0.25">
      <c r="A37" s="75"/>
      <c r="B37" s="95" t="s">
        <v>143</v>
      </c>
      <c r="C37" s="96">
        <f>Income!C8</f>
        <v>310600</v>
      </c>
      <c r="D37" s="114">
        <f>Income!D8</f>
        <v>345600</v>
      </c>
      <c r="E37" s="118">
        <f>D38</f>
        <v>161708</v>
      </c>
      <c r="F37" s="118">
        <f>E38</f>
        <v>-22486</v>
      </c>
      <c r="G37" s="118">
        <f>F38</f>
        <v>52652</v>
      </c>
      <c r="H37" s="119">
        <f>G38</f>
        <v>587603</v>
      </c>
      <c r="I37" s="13"/>
    </row>
    <row r="38" spans="1:9" s="73" customFormat="1" ht="18.75" thickBot="1" x14ac:dyDescent="0.3">
      <c r="A38" s="75"/>
      <c r="B38" s="97" t="s">
        <v>142</v>
      </c>
      <c r="C38" s="98">
        <f>C36+C37</f>
        <v>195494</v>
      </c>
      <c r="D38" s="115">
        <f t="shared" ref="D38:H38" si="3">D36+D37</f>
        <v>161708</v>
      </c>
      <c r="E38" s="98">
        <f t="shared" si="3"/>
        <v>-22486</v>
      </c>
      <c r="F38" s="98">
        <f t="shared" si="3"/>
        <v>52652</v>
      </c>
      <c r="G38" s="98">
        <f t="shared" si="3"/>
        <v>587603</v>
      </c>
      <c r="H38" s="117">
        <f t="shared" si="3"/>
        <v>1392326</v>
      </c>
      <c r="I38" s="13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</sheetData>
  <mergeCells count="11">
    <mergeCell ref="B2:H2"/>
    <mergeCell ref="B3:H3"/>
    <mergeCell ref="B34:H34"/>
    <mergeCell ref="B30:H30"/>
    <mergeCell ref="B28:H28"/>
    <mergeCell ref="B17:H17"/>
    <mergeCell ref="B6:H6"/>
    <mergeCell ref="B9:H9"/>
    <mergeCell ref="B18:H18"/>
    <mergeCell ref="B15:H15"/>
    <mergeCell ref="B8:H8"/>
  </mergeCells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B3" sqref="B3:I3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20" t="s">
        <v>0</v>
      </c>
      <c r="C2" s="121"/>
      <c r="D2" s="121"/>
      <c r="E2" s="121"/>
      <c r="F2" s="121"/>
      <c r="G2" s="121"/>
      <c r="H2" s="121"/>
      <c r="I2" s="133"/>
      <c r="J2" s="12"/>
    </row>
    <row r="3" spans="1:10" s="2" customFormat="1" ht="20.25" customHeight="1" thickBot="1" x14ac:dyDescent="0.25">
      <c r="A3" s="1"/>
      <c r="B3" s="120" t="s">
        <v>162</v>
      </c>
      <c r="C3" s="121"/>
      <c r="D3" s="121"/>
      <c r="E3" s="121"/>
      <c r="F3" s="121"/>
      <c r="G3" s="121"/>
      <c r="H3" s="121"/>
      <c r="I3" s="133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2</v>
      </c>
      <c r="C5" s="16" t="s">
        <v>3</v>
      </c>
      <c r="D5" s="16" t="s">
        <v>4</v>
      </c>
      <c r="E5" s="15" t="s">
        <v>5</v>
      </c>
      <c r="F5" s="15" t="s">
        <v>6</v>
      </c>
      <c r="G5" s="15" t="s">
        <v>7</v>
      </c>
      <c r="H5" s="15" t="s">
        <v>94</v>
      </c>
      <c r="I5" s="15" t="s">
        <v>9</v>
      </c>
      <c r="J5" s="13"/>
    </row>
    <row r="6" spans="1:10" ht="15.75" thickBot="1" x14ac:dyDescent="0.3">
      <c r="A6" s="13"/>
      <c r="B6" s="128" t="s">
        <v>8</v>
      </c>
      <c r="C6" s="130"/>
      <c r="D6" s="130"/>
      <c r="E6" s="130"/>
      <c r="F6" s="130"/>
      <c r="G6" s="130"/>
      <c r="H6" s="131"/>
      <c r="I6" s="17"/>
      <c r="J6" s="13"/>
    </row>
    <row r="7" spans="1:10" ht="15.75" thickBot="1" x14ac:dyDescent="0.3">
      <c r="A7" s="13"/>
      <c r="B7" s="18" t="s">
        <v>91</v>
      </c>
      <c r="C7" s="19">
        <v>310600</v>
      </c>
      <c r="D7" s="20">
        <v>345600</v>
      </c>
      <c r="E7" s="21">
        <f>Summary!E37</f>
        <v>161708</v>
      </c>
      <c r="F7" s="21">
        <f>Summary!F37</f>
        <v>-22486</v>
      </c>
      <c r="G7" s="22">
        <f>Summary!G37</f>
        <v>52652</v>
      </c>
      <c r="H7" s="22">
        <f>Summary!H37</f>
        <v>587603</v>
      </c>
      <c r="I7" s="23">
        <v>1</v>
      </c>
      <c r="J7" s="13"/>
    </row>
    <row r="8" spans="1:10" ht="15.75" thickBot="1" x14ac:dyDescent="0.3">
      <c r="A8" s="13"/>
      <c r="B8" s="24" t="s">
        <v>10</v>
      </c>
      <c r="C8" s="25">
        <f>SUM(C7)</f>
        <v>310600</v>
      </c>
      <c r="D8" s="25">
        <f t="shared" ref="D8:H8" si="0">SUM(D7)</f>
        <v>345600</v>
      </c>
      <c r="E8" s="25">
        <f t="shared" si="0"/>
        <v>161708</v>
      </c>
      <c r="F8" s="25">
        <f t="shared" si="0"/>
        <v>-22486</v>
      </c>
      <c r="G8" s="25">
        <f t="shared" si="0"/>
        <v>52652</v>
      </c>
      <c r="H8" s="25">
        <f t="shared" si="0"/>
        <v>587603</v>
      </c>
      <c r="I8" s="23"/>
      <c r="J8" s="13"/>
    </row>
    <row r="9" spans="1:10" ht="15.75" thickBot="1" x14ac:dyDescent="0.3">
      <c r="A9" s="13"/>
      <c r="B9" s="128" t="s">
        <v>11</v>
      </c>
      <c r="C9" s="130"/>
      <c r="D9" s="130"/>
      <c r="E9" s="130"/>
      <c r="F9" s="130"/>
      <c r="G9" s="130"/>
      <c r="H9" s="131"/>
      <c r="I9" s="23"/>
      <c r="J9" s="13"/>
    </row>
    <row r="10" spans="1:10" x14ac:dyDescent="0.25">
      <c r="A10" s="13"/>
      <c r="B10" s="26" t="s">
        <v>12</v>
      </c>
      <c r="C10" s="27">
        <v>4011859</v>
      </c>
      <c r="D10" s="28">
        <v>4011859</v>
      </c>
      <c r="E10" s="29">
        <v>4692248</v>
      </c>
      <c r="F10" s="29">
        <v>5177776</v>
      </c>
      <c r="G10" s="30">
        <v>5668448</v>
      </c>
      <c r="H10" s="30">
        <v>6030467</v>
      </c>
      <c r="I10" s="23"/>
      <c r="J10" s="13"/>
    </row>
    <row r="11" spans="1:10" x14ac:dyDescent="0.25">
      <c r="A11" s="13"/>
      <c r="B11" s="26" t="s">
        <v>13</v>
      </c>
      <c r="C11" s="31">
        <v>28589</v>
      </c>
      <c r="D11" s="28">
        <v>28589</v>
      </c>
      <c r="E11" s="29">
        <v>0</v>
      </c>
      <c r="F11" s="29">
        <v>0</v>
      </c>
      <c r="G11" s="30">
        <v>0</v>
      </c>
      <c r="H11" s="30">
        <v>0</v>
      </c>
      <c r="I11" s="23"/>
      <c r="J11" s="13"/>
    </row>
    <row r="12" spans="1:10" x14ac:dyDescent="0.25">
      <c r="A12" s="13"/>
      <c r="B12" s="26" t="s">
        <v>14</v>
      </c>
      <c r="C12" s="31">
        <v>131835</v>
      </c>
      <c r="D12" s="28">
        <v>117810</v>
      </c>
      <c r="E12" s="29">
        <v>126225</v>
      </c>
      <c r="F12" s="29">
        <v>126225</v>
      </c>
      <c r="G12" s="29">
        <v>126225</v>
      </c>
      <c r="H12" s="29">
        <v>126225</v>
      </c>
      <c r="I12" s="23">
        <v>2</v>
      </c>
      <c r="J12" s="13"/>
    </row>
    <row r="13" spans="1:10" x14ac:dyDescent="0.25">
      <c r="A13" s="13"/>
      <c r="B13" s="26" t="s">
        <v>15</v>
      </c>
      <c r="C13" s="31">
        <v>18907</v>
      </c>
      <c r="D13" s="28">
        <v>18907</v>
      </c>
      <c r="E13" s="29">
        <v>18907</v>
      </c>
      <c r="F13" s="29">
        <v>18907</v>
      </c>
      <c r="G13" s="29">
        <v>18907</v>
      </c>
      <c r="H13" s="29">
        <v>18907</v>
      </c>
      <c r="I13" s="23"/>
      <c r="J13" s="13"/>
    </row>
    <row r="14" spans="1:10" ht="15.75" thickBot="1" x14ac:dyDescent="0.3">
      <c r="A14" s="13"/>
      <c r="B14" s="32" t="s">
        <v>16</v>
      </c>
      <c r="C14" s="33">
        <v>9200</v>
      </c>
      <c r="D14" s="34">
        <v>9200</v>
      </c>
      <c r="E14" s="35">
        <v>2300</v>
      </c>
      <c r="F14" s="35">
        <v>2300</v>
      </c>
      <c r="G14" s="35">
        <v>2300</v>
      </c>
      <c r="H14" s="35">
        <v>2300</v>
      </c>
      <c r="I14" s="23"/>
      <c r="J14" s="13"/>
    </row>
    <row r="15" spans="1:10" ht="15.75" thickBot="1" x14ac:dyDescent="0.3">
      <c r="A15" s="13"/>
      <c r="B15" s="24" t="s">
        <v>10</v>
      </c>
      <c r="C15" s="37">
        <f>SUM(C10:C14)</f>
        <v>4200390</v>
      </c>
      <c r="D15" s="37">
        <f t="shared" ref="D15:H15" si="1">SUM(D10:D14)</f>
        <v>4186365</v>
      </c>
      <c r="E15" s="37">
        <f t="shared" si="1"/>
        <v>4839680</v>
      </c>
      <c r="F15" s="37">
        <f t="shared" si="1"/>
        <v>5325208</v>
      </c>
      <c r="G15" s="37">
        <f t="shared" si="1"/>
        <v>5815880</v>
      </c>
      <c r="H15" s="37">
        <f t="shared" si="1"/>
        <v>6177899</v>
      </c>
      <c r="I15" s="23"/>
      <c r="J15" s="13"/>
    </row>
    <row r="16" spans="1:10" ht="15.75" thickBot="1" x14ac:dyDescent="0.3">
      <c r="A16" s="13"/>
      <c r="B16" s="128" t="s">
        <v>17</v>
      </c>
      <c r="C16" s="130"/>
      <c r="D16" s="130"/>
      <c r="E16" s="130"/>
      <c r="F16" s="130"/>
      <c r="G16" s="130"/>
      <c r="H16" s="131"/>
      <c r="I16" s="23"/>
      <c r="J16" s="13"/>
    </row>
    <row r="17" spans="1:10" x14ac:dyDescent="0.25">
      <c r="A17" s="13"/>
      <c r="B17" s="49" t="s">
        <v>21</v>
      </c>
      <c r="C17" s="27">
        <v>1586766</v>
      </c>
      <c r="D17" s="28">
        <v>1586766</v>
      </c>
      <c r="E17" s="29">
        <v>1491240</v>
      </c>
      <c r="F17" s="29">
        <v>1517250</v>
      </c>
      <c r="G17" s="30">
        <v>1582275</v>
      </c>
      <c r="H17" s="30">
        <v>1582275</v>
      </c>
      <c r="I17" s="23"/>
      <c r="J17" s="13"/>
    </row>
    <row r="18" spans="1:10" x14ac:dyDescent="0.25">
      <c r="A18" s="13"/>
      <c r="B18" s="49" t="s">
        <v>22</v>
      </c>
      <c r="C18" s="31">
        <v>34422</v>
      </c>
      <c r="D18" s="28">
        <v>34422</v>
      </c>
      <c r="E18" s="28">
        <v>34422</v>
      </c>
      <c r="F18" s="28">
        <v>34422</v>
      </c>
      <c r="G18" s="28">
        <v>34422</v>
      </c>
      <c r="H18" s="28">
        <v>34422</v>
      </c>
      <c r="I18" s="23"/>
      <c r="J18" s="13"/>
    </row>
    <row r="19" spans="1:10" x14ac:dyDescent="0.25">
      <c r="A19" s="13"/>
      <c r="B19" s="49" t="s">
        <v>23</v>
      </c>
      <c r="C19" s="41">
        <v>24064</v>
      </c>
      <c r="D19" s="28">
        <v>24064</v>
      </c>
      <c r="E19" s="28">
        <v>24064</v>
      </c>
      <c r="F19" s="28">
        <v>24064</v>
      </c>
      <c r="G19" s="28">
        <v>24064</v>
      </c>
      <c r="H19" s="28">
        <v>24064</v>
      </c>
      <c r="I19" s="23"/>
      <c r="J19" s="13"/>
    </row>
    <row r="20" spans="1:10" ht="15.75" thickBot="1" x14ac:dyDescent="0.3">
      <c r="A20" s="13"/>
      <c r="B20" s="49" t="s">
        <v>150</v>
      </c>
      <c r="C20" s="33">
        <v>0</v>
      </c>
      <c r="D20" s="28">
        <v>43739</v>
      </c>
      <c r="E20" s="28">
        <v>35514</v>
      </c>
      <c r="F20" s="28">
        <v>0</v>
      </c>
      <c r="G20" s="28">
        <v>0</v>
      </c>
      <c r="H20" s="28">
        <v>0</v>
      </c>
      <c r="I20" s="23"/>
      <c r="J20" s="13"/>
    </row>
    <row r="21" spans="1:10" ht="15.75" thickBot="1" x14ac:dyDescent="0.3">
      <c r="A21" s="13"/>
      <c r="B21" s="24" t="s">
        <v>10</v>
      </c>
      <c r="C21" s="108">
        <f>SUM(C17:C20)</f>
        <v>1645252</v>
      </c>
      <c r="D21" s="37">
        <f t="shared" ref="D21:H21" si="2">SUM(D17:D20)</f>
        <v>1688991</v>
      </c>
      <c r="E21" s="37">
        <f t="shared" si="2"/>
        <v>1585240</v>
      </c>
      <c r="F21" s="37">
        <f t="shared" si="2"/>
        <v>1575736</v>
      </c>
      <c r="G21" s="37">
        <f t="shared" si="2"/>
        <v>1640761</v>
      </c>
      <c r="H21" s="37">
        <f t="shared" si="2"/>
        <v>1640761</v>
      </c>
      <c r="I21" s="23"/>
      <c r="J21" s="13"/>
    </row>
    <row r="22" spans="1:10" ht="15.75" thickBot="1" x14ac:dyDescent="0.3">
      <c r="A22" s="13"/>
      <c r="B22" s="128" t="s">
        <v>18</v>
      </c>
      <c r="C22" s="130"/>
      <c r="D22" s="130"/>
      <c r="E22" s="130"/>
      <c r="F22" s="130"/>
      <c r="G22" s="130"/>
      <c r="H22" s="131"/>
      <c r="I22" s="23"/>
      <c r="J22" s="13"/>
    </row>
    <row r="23" spans="1:10" x14ac:dyDescent="0.25">
      <c r="A23" s="13"/>
      <c r="B23" s="26" t="s">
        <v>24</v>
      </c>
      <c r="C23" s="27">
        <v>60718</v>
      </c>
      <c r="D23" s="28">
        <v>60718</v>
      </c>
      <c r="E23" s="28">
        <v>60718</v>
      </c>
      <c r="F23" s="28">
        <v>60718</v>
      </c>
      <c r="G23" s="28">
        <v>60718</v>
      </c>
      <c r="H23" s="28">
        <v>60718</v>
      </c>
      <c r="I23" s="23"/>
      <c r="J23" s="13"/>
    </row>
    <row r="24" spans="1:10" x14ac:dyDescent="0.25">
      <c r="A24" s="13"/>
      <c r="B24" s="26" t="s">
        <v>25</v>
      </c>
      <c r="C24" s="31">
        <v>25500</v>
      </c>
      <c r="D24" s="28">
        <v>25500</v>
      </c>
      <c r="E24" s="28">
        <v>25500</v>
      </c>
      <c r="F24" s="28">
        <v>25500</v>
      </c>
      <c r="G24" s="28">
        <v>25500</v>
      </c>
      <c r="H24" s="28">
        <v>25500</v>
      </c>
      <c r="I24" s="23"/>
      <c r="J24" s="13"/>
    </row>
    <row r="25" spans="1:10" ht="15.75" thickBot="1" x14ac:dyDescent="0.3">
      <c r="A25" s="13"/>
      <c r="B25" s="26" t="s">
        <v>26</v>
      </c>
      <c r="C25" s="38">
        <v>336982</v>
      </c>
      <c r="D25" s="28">
        <v>336982</v>
      </c>
      <c r="E25" s="29">
        <v>75970</v>
      </c>
      <c r="F25" s="29">
        <v>0</v>
      </c>
      <c r="G25" s="30">
        <v>0</v>
      </c>
      <c r="H25" s="30">
        <v>0</v>
      </c>
      <c r="I25" s="23"/>
      <c r="J25" s="13"/>
    </row>
    <row r="26" spans="1:10" ht="15.75" thickBot="1" x14ac:dyDescent="0.3">
      <c r="A26" s="13"/>
      <c r="B26" s="24" t="s">
        <v>10</v>
      </c>
      <c r="C26" s="37">
        <f>SUM(C23:C25)</f>
        <v>423200</v>
      </c>
      <c r="D26" s="37">
        <f t="shared" ref="D26:H26" si="3">SUM(D23:D25)</f>
        <v>423200</v>
      </c>
      <c r="E26" s="37">
        <f t="shared" si="3"/>
        <v>162188</v>
      </c>
      <c r="F26" s="37">
        <f t="shared" si="3"/>
        <v>86218</v>
      </c>
      <c r="G26" s="37">
        <f t="shared" si="3"/>
        <v>86218</v>
      </c>
      <c r="H26" s="37">
        <f t="shared" si="3"/>
        <v>86218</v>
      </c>
      <c r="I26" s="23"/>
      <c r="J26" s="13"/>
    </row>
    <row r="27" spans="1:10" ht="15.75" thickBot="1" x14ac:dyDescent="0.3">
      <c r="A27" s="13"/>
      <c r="B27" s="128" t="s">
        <v>19</v>
      </c>
      <c r="C27" s="129"/>
      <c r="D27" s="130"/>
      <c r="E27" s="130"/>
      <c r="F27" s="130"/>
      <c r="G27" s="130"/>
      <c r="H27" s="131"/>
      <c r="I27" s="23"/>
      <c r="J27" s="13"/>
    </row>
    <row r="28" spans="1:10" x14ac:dyDescent="0.25">
      <c r="A28" s="13"/>
      <c r="B28" s="49" t="s">
        <v>27</v>
      </c>
      <c r="C28" s="27">
        <v>23800</v>
      </c>
      <c r="D28" s="28">
        <v>23800</v>
      </c>
      <c r="E28" s="28">
        <v>23800</v>
      </c>
      <c r="F28" s="28">
        <v>23800</v>
      </c>
      <c r="G28" s="28">
        <v>23800</v>
      </c>
      <c r="H28" s="28">
        <v>23800</v>
      </c>
      <c r="I28" s="23"/>
      <c r="J28" s="13"/>
    </row>
    <row r="29" spans="1:10" ht="15.75" thickBot="1" x14ac:dyDescent="0.3">
      <c r="A29" s="13"/>
      <c r="B29" s="100" t="s">
        <v>144</v>
      </c>
      <c r="C29" s="33">
        <v>0</v>
      </c>
      <c r="D29" s="99">
        <v>0</v>
      </c>
      <c r="E29" s="109">
        <v>0</v>
      </c>
      <c r="F29" s="109"/>
      <c r="G29" s="109">
        <v>0</v>
      </c>
      <c r="H29" s="109">
        <v>0</v>
      </c>
      <c r="I29" s="51"/>
      <c r="J29" s="13"/>
    </row>
    <row r="30" spans="1:10" ht="15.75" thickBot="1" x14ac:dyDescent="0.3">
      <c r="A30" s="13"/>
      <c r="B30" s="24" t="s">
        <v>10</v>
      </c>
      <c r="C30" s="37">
        <f>SUM(C28)</f>
        <v>23800</v>
      </c>
      <c r="D30" s="37">
        <f t="shared" ref="D30:H30" si="4">SUM(D28)</f>
        <v>23800</v>
      </c>
      <c r="E30" s="37">
        <f t="shared" si="4"/>
        <v>23800</v>
      </c>
      <c r="F30" s="37">
        <f t="shared" si="4"/>
        <v>23800</v>
      </c>
      <c r="G30" s="37">
        <f t="shared" si="4"/>
        <v>23800</v>
      </c>
      <c r="H30" s="37">
        <f t="shared" si="4"/>
        <v>23800</v>
      </c>
      <c r="I30" s="23"/>
      <c r="J30" s="13"/>
    </row>
    <row r="31" spans="1:10" ht="15.75" thickBot="1" x14ac:dyDescent="0.3">
      <c r="A31" s="13"/>
      <c r="B31" s="128" t="s">
        <v>20</v>
      </c>
      <c r="C31" s="130"/>
      <c r="D31" s="129"/>
      <c r="E31" s="129"/>
      <c r="F31" s="129"/>
      <c r="G31" s="129"/>
      <c r="H31" s="132"/>
      <c r="I31" s="23"/>
      <c r="J31" s="13"/>
    </row>
    <row r="32" spans="1:10" x14ac:dyDescent="0.25">
      <c r="A32" s="13"/>
      <c r="B32" s="26" t="s">
        <v>28</v>
      </c>
      <c r="C32" s="27">
        <v>3500</v>
      </c>
      <c r="D32" s="68">
        <v>3500</v>
      </c>
      <c r="E32" s="110">
        <v>3500</v>
      </c>
      <c r="F32" s="110">
        <v>3500</v>
      </c>
      <c r="G32" s="110">
        <v>3500</v>
      </c>
      <c r="H32" s="110">
        <v>3500</v>
      </c>
      <c r="I32" s="23"/>
      <c r="J32" s="13"/>
    </row>
    <row r="33" spans="1:10" x14ac:dyDescent="0.25">
      <c r="A33" s="13"/>
      <c r="B33" s="26" t="s">
        <v>29</v>
      </c>
      <c r="C33" s="31">
        <v>350</v>
      </c>
      <c r="D33" s="59">
        <v>350</v>
      </c>
      <c r="E33" s="28">
        <v>350</v>
      </c>
      <c r="F33" s="28">
        <v>350</v>
      </c>
      <c r="G33" s="28">
        <v>350</v>
      </c>
      <c r="H33" s="28">
        <v>350</v>
      </c>
      <c r="I33" s="23"/>
      <c r="J33" s="13"/>
    </row>
    <row r="34" spans="1:10" x14ac:dyDescent="0.25">
      <c r="A34" s="13"/>
      <c r="B34" s="26" t="s">
        <v>30</v>
      </c>
      <c r="C34" s="31">
        <v>70000</v>
      </c>
      <c r="D34" s="59">
        <v>70000</v>
      </c>
      <c r="E34" s="28">
        <v>70000</v>
      </c>
      <c r="F34" s="28">
        <v>70000</v>
      </c>
      <c r="G34" s="28">
        <v>70000</v>
      </c>
      <c r="H34" s="28">
        <v>70000</v>
      </c>
      <c r="I34" s="23"/>
      <c r="J34" s="13"/>
    </row>
    <row r="35" spans="1:10" x14ac:dyDescent="0.25">
      <c r="A35" s="13"/>
      <c r="B35" s="26" t="s">
        <v>31</v>
      </c>
      <c r="C35" s="31">
        <v>35000</v>
      </c>
      <c r="D35" s="59">
        <v>35000</v>
      </c>
      <c r="E35" s="28">
        <v>35000</v>
      </c>
      <c r="F35" s="28">
        <v>35000</v>
      </c>
      <c r="G35" s="28">
        <v>35000</v>
      </c>
      <c r="H35" s="28">
        <v>35000</v>
      </c>
      <c r="I35" s="23"/>
      <c r="J35" s="13"/>
    </row>
    <row r="36" spans="1:10" x14ac:dyDescent="0.25">
      <c r="A36" s="13"/>
      <c r="B36" s="26" t="s">
        <v>32</v>
      </c>
      <c r="C36" s="31">
        <v>60000</v>
      </c>
      <c r="D36" s="59">
        <v>60000</v>
      </c>
      <c r="E36" s="28">
        <v>60000</v>
      </c>
      <c r="F36" s="28">
        <v>60000</v>
      </c>
      <c r="G36" s="28">
        <v>60000</v>
      </c>
      <c r="H36" s="28">
        <v>60000</v>
      </c>
      <c r="I36" s="23"/>
      <c r="J36" s="13"/>
    </row>
    <row r="37" spans="1:10" x14ac:dyDescent="0.25">
      <c r="A37" s="13"/>
      <c r="B37" s="26" t="s">
        <v>33</v>
      </c>
      <c r="C37" s="31">
        <v>3500</v>
      </c>
      <c r="D37" s="59">
        <v>3500</v>
      </c>
      <c r="E37" s="28">
        <v>3500</v>
      </c>
      <c r="F37" s="28">
        <v>3500</v>
      </c>
      <c r="G37" s="28">
        <v>3500</v>
      </c>
      <c r="H37" s="28">
        <v>3500</v>
      </c>
      <c r="I37" s="23"/>
      <c r="J37" s="13"/>
    </row>
    <row r="38" spans="1:10" x14ac:dyDescent="0.25">
      <c r="A38" s="13"/>
      <c r="B38" s="26" t="s">
        <v>34</v>
      </c>
      <c r="C38" s="31">
        <v>2000</v>
      </c>
      <c r="D38" s="59">
        <v>2000</v>
      </c>
      <c r="E38" s="28">
        <v>2000</v>
      </c>
      <c r="F38" s="28">
        <v>2000</v>
      </c>
      <c r="G38" s="28">
        <v>2000</v>
      </c>
      <c r="H38" s="28">
        <v>2000</v>
      </c>
      <c r="I38" s="23"/>
      <c r="J38" s="13"/>
    </row>
    <row r="39" spans="1:10" ht="15.75" thickBot="1" x14ac:dyDescent="0.3">
      <c r="A39" s="13"/>
      <c r="B39" s="26" t="s">
        <v>35</v>
      </c>
      <c r="C39" s="38">
        <v>3500</v>
      </c>
      <c r="D39" s="60">
        <v>3500</v>
      </c>
      <c r="E39" s="111">
        <v>3500</v>
      </c>
      <c r="F39" s="111">
        <v>3500</v>
      </c>
      <c r="G39" s="111">
        <v>3500</v>
      </c>
      <c r="H39" s="111">
        <v>3500</v>
      </c>
      <c r="I39" s="23"/>
      <c r="J39" s="13"/>
    </row>
    <row r="40" spans="1:10" ht="15.75" thickBot="1" x14ac:dyDescent="0.3">
      <c r="A40" s="13"/>
      <c r="B40" s="24" t="s">
        <v>10</v>
      </c>
      <c r="C40" s="37">
        <f>SUM(C32:C39)</f>
        <v>177850</v>
      </c>
      <c r="D40" s="108">
        <f t="shared" ref="D40:H40" si="5">SUM(D32:D39)</f>
        <v>177850</v>
      </c>
      <c r="E40" s="108">
        <f t="shared" si="5"/>
        <v>177850</v>
      </c>
      <c r="F40" s="108">
        <f t="shared" si="5"/>
        <v>177850</v>
      </c>
      <c r="G40" s="108">
        <f t="shared" si="5"/>
        <v>177850</v>
      </c>
      <c r="H40" s="108">
        <f t="shared" si="5"/>
        <v>177850</v>
      </c>
      <c r="I40" s="39"/>
      <c r="J40" s="13"/>
    </row>
    <row r="41" spans="1:10" ht="15.75" thickBot="1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8.75" thickBot="1" x14ac:dyDescent="0.3">
      <c r="A42" s="13"/>
      <c r="B42" s="42" t="s">
        <v>36</v>
      </c>
      <c r="C42" s="40">
        <f>C15+C21+C26+C30+C40</f>
        <v>6470492</v>
      </c>
      <c r="D42" s="40">
        <f t="shared" ref="D42:H42" si="6">D15+D21+D26+D30+D40</f>
        <v>6500206</v>
      </c>
      <c r="E42" s="40">
        <f t="shared" si="6"/>
        <v>6788758</v>
      </c>
      <c r="F42" s="40">
        <f t="shared" si="6"/>
        <v>7188812</v>
      </c>
      <c r="G42" s="40">
        <f t="shared" si="6"/>
        <v>7744509</v>
      </c>
      <c r="H42" s="40">
        <f t="shared" si="6"/>
        <v>8106528</v>
      </c>
      <c r="I42" s="13"/>
      <c r="J42" s="13"/>
    </row>
    <row r="43" spans="1:1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</row>
  </sheetData>
  <mergeCells count="8">
    <mergeCell ref="B27:H27"/>
    <mergeCell ref="B31:H31"/>
    <mergeCell ref="B2:I2"/>
    <mergeCell ref="B3:I3"/>
    <mergeCell ref="B6:H6"/>
    <mergeCell ref="B9:H9"/>
    <mergeCell ref="B16:H16"/>
    <mergeCell ref="B22:H22"/>
  </mergeCells>
  <pageMargins left="0.25" right="0.25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B3" sqref="B3:I3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0.7773437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20" t="s">
        <v>0</v>
      </c>
      <c r="C2" s="121"/>
      <c r="D2" s="121"/>
      <c r="E2" s="121"/>
      <c r="F2" s="121"/>
      <c r="G2" s="121"/>
      <c r="H2" s="121"/>
      <c r="I2" s="133"/>
      <c r="J2" s="12"/>
    </row>
    <row r="3" spans="1:10" s="2" customFormat="1" ht="20.25" customHeight="1" thickBot="1" x14ac:dyDescent="0.25">
      <c r="A3" s="1"/>
      <c r="B3" s="120" t="s">
        <v>163</v>
      </c>
      <c r="C3" s="121"/>
      <c r="D3" s="121"/>
      <c r="E3" s="121"/>
      <c r="F3" s="121"/>
      <c r="G3" s="121"/>
      <c r="H3" s="121"/>
      <c r="I3" s="133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37</v>
      </c>
      <c r="C5" s="16" t="s">
        <v>3</v>
      </c>
      <c r="D5" s="16" t="s">
        <v>4</v>
      </c>
      <c r="E5" s="15" t="s">
        <v>5</v>
      </c>
      <c r="F5" s="15" t="s">
        <v>6</v>
      </c>
      <c r="G5" s="15" t="s">
        <v>7</v>
      </c>
      <c r="H5" s="15" t="s">
        <v>94</v>
      </c>
      <c r="I5" s="15" t="s">
        <v>9</v>
      </c>
      <c r="J5" s="13"/>
    </row>
    <row r="6" spans="1:10" ht="16.5" customHeight="1" thickBot="1" x14ac:dyDescent="0.3">
      <c r="A6" s="13"/>
      <c r="B6" s="137" t="s">
        <v>38</v>
      </c>
      <c r="C6" s="138"/>
      <c r="D6" s="138"/>
      <c r="E6" s="138"/>
      <c r="F6" s="138"/>
      <c r="G6" s="138"/>
      <c r="H6" s="139"/>
      <c r="I6" s="23"/>
      <c r="J6" s="13"/>
    </row>
    <row r="7" spans="1:10" x14ac:dyDescent="0.25">
      <c r="A7" s="13"/>
      <c r="B7" s="26" t="s">
        <v>47</v>
      </c>
      <c r="C7" s="27">
        <v>3816416</v>
      </c>
      <c r="D7" s="28">
        <v>3882967</v>
      </c>
      <c r="E7" s="29">
        <v>4053853</v>
      </c>
      <c r="F7" s="29">
        <v>4202792</v>
      </c>
      <c r="G7" s="30">
        <v>4249695</v>
      </c>
      <c r="H7" s="30">
        <v>4292063</v>
      </c>
      <c r="I7" s="23">
        <v>7</v>
      </c>
      <c r="J7" s="13"/>
    </row>
    <row r="8" spans="1:10" s="106" customFormat="1" x14ac:dyDescent="0.25">
      <c r="A8" s="101"/>
      <c r="B8" s="102" t="s">
        <v>145</v>
      </c>
      <c r="C8" s="103">
        <v>-131542</v>
      </c>
      <c r="D8" s="104">
        <v>-117517</v>
      </c>
      <c r="E8" s="105">
        <v>-122632</v>
      </c>
      <c r="F8" s="105">
        <v>-122632</v>
      </c>
      <c r="G8" s="105">
        <v>-122632</v>
      </c>
      <c r="H8" s="105">
        <v>-122632</v>
      </c>
      <c r="I8" s="23"/>
      <c r="J8" s="101"/>
    </row>
    <row r="9" spans="1:10" s="106" customFormat="1" x14ac:dyDescent="0.25">
      <c r="A9" s="101"/>
      <c r="B9" s="32" t="s">
        <v>156</v>
      </c>
      <c r="C9" s="41">
        <v>0</v>
      </c>
      <c r="D9" s="34">
        <v>47573</v>
      </c>
      <c r="E9" s="34">
        <v>85881</v>
      </c>
      <c r="F9" s="34">
        <v>0</v>
      </c>
      <c r="G9" s="34">
        <v>0</v>
      </c>
      <c r="H9" s="34">
        <v>0</v>
      </c>
      <c r="I9" s="112" t="s">
        <v>157</v>
      </c>
      <c r="J9" s="101"/>
    </row>
    <row r="10" spans="1:10" ht="15.75" thickBot="1" x14ac:dyDescent="0.3">
      <c r="A10" s="13"/>
      <c r="B10" s="32" t="s">
        <v>48</v>
      </c>
      <c r="C10" s="41">
        <v>31803</v>
      </c>
      <c r="D10" s="34">
        <v>0</v>
      </c>
      <c r="E10" s="35">
        <v>0</v>
      </c>
      <c r="F10" s="35">
        <v>0</v>
      </c>
      <c r="G10" s="36">
        <v>0</v>
      </c>
      <c r="H10" s="36">
        <v>0</v>
      </c>
      <c r="I10" s="112" t="s">
        <v>154</v>
      </c>
      <c r="J10" s="13"/>
    </row>
    <row r="11" spans="1:10" ht="15.75" thickBot="1" x14ac:dyDescent="0.3">
      <c r="A11" s="13"/>
      <c r="B11" s="24" t="s">
        <v>10</v>
      </c>
      <c r="C11" s="37">
        <f>SUM(C7:C10)</f>
        <v>3716677</v>
      </c>
      <c r="D11" s="37">
        <f>SUM(D7:D10)</f>
        <v>3813023</v>
      </c>
      <c r="E11" s="37">
        <f t="shared" ref="E11:H11" si="0">SUM(E7:E10)</f>
        <v>4017102</v>
      </c>
      <c r="F11" s="37">
        <f t="shared" si="0"/>
        <v>4080160</v>
      </c>
      <c r="G11" s="37">
        <f t="shared" si="0"/>
        <v>4127063</v>
      </c>
      <c r="H11" s="37">
        <f t="shared" si="0"/>
        <v>4169431</v>
      </c>
      <c r="I11" s="23"/>
      <c r="J11" s="13"/>
    </row>
    <row r="12" spans="1:10" ht="16.5" customHeight="1" thickBot="1" x14ac:dyDescent="0.3">
      <c r="A12" s="13"/>
      <c r="B12" s="140" t="s">
        <v>39</v>
      </c>
      <c r="C12" s="141"/>
      <c r="D12" s="141"/>
      <c r="E12" s="141"/>
      <c r="F12" s="141"/>
      <c r="G12" s="141"/>
      <c r="H12" s="142"/>
      <c r="I12" s="23"/>
      <c r="J12" s="13"/>
    </row>
    <row r="13" spans="1:10" x14ac:dyDescent="0.25">
      <c r="A13" s="13"/>
      <c r="B13" s="26" t="s">
        <v>49</v>
      </c>
      <c r="C13" s="27">
        <v>1576550</v>
      </c>
      <c r="D13" s="28">
        <v>1571204</v>
      </c>
      <c r="E13" s="29">
        <v>1649282</v>
      </c>
      <c r="F13" s="29">
        <v>1668196</v>
      </c>
      <c r="G13" s="30">
        <v>1684077</v>
      </c>
      <c r="H13" s="30">
        <v>1693906</v>
      </c>
      <c r="I13" s="23">
        <v>4</v>
      </c>
      <c r="J13" s="13"/>
    </row>
    <row r="14" spans="1:10" ht="15.75" thickBot="1" x14ac:dyDescent="0.3">
      <c r="A14" s="13"/>
      <c r="B14" s="26" t="s">
        <v>50</v>
      </c>
      <c r="C14" s="31">
        <v>3000</v>
      </c>
      <c r="D14" s="28">
        <v>3000</v>
      </c>
      <c r="E14" s="28">
        <v>3000</v>
      </c>
      <c r="F14" s="28">
        <v>3000</v>
      </c>
      <c r="G14" s="28">
        <v>3000</v>
      </c>
      <c r="H14" s="28">
        <v>3000</v>
      </c>
      <c r="I14" s="23"/>
      <c r="J14" s="13"/>
    </row>
    <row r="15" spans="1:10" ht="15.75" thickBot="1" x14ac:dyDescent="0.3">
      <c r="A15" s="13"/>
      <c r="B15" s="24" t="s">
        <v>10</v>
      </c>
      <c r="C15" s="37">
        <f>SUM(C13:C14)</f>
        <v>1579550</v>
      </c>
      <c r="D15" s="37">
        <f>SUM(D13:D14)</f>
        <v>1574204</v>
      </c>
      <c r="E15" s="37">
        <f t="shared" ref="E15:H15" si="1">SUM(E13:E14)</f>
        <v>1652282</v>
      </c>
      <c r="F15" s="37">
        <f t="shared" si="1"/>
        <v>1671196</v>
      </c>
      <c r="G15" s="37">
        <f t="shared" si="1"/>
        <v>1687077</v>
      </c>
      <c r="H15" s="37">
        <f t="shared" si="1"/>
        <v>1696906</v>
      </c>
      <c r="I15" s="23"/>
      <c r="J15" s="13"/>
    </row>
    <row r="16" spans="1:10" ht="16.5" customHeight="1" thickBot="1" x14ac:dyDescent="0.3">
      <c r="A16" s="13"/>
      <c r="B16" s="143" t="s">
        <v>40</v>
      </c>
      <c r="C16" s="144"/>
      <c r="D16" s="144"/>
      <c r="E16" s="144"/>
      <c r="F16" s="144"/>
      <c r="G16" s="144"/>
      <c r="H16" s="145"/>
      <c r="I16" s="23"/>
      <c r="J16" s="13"/>
    </row>
    <row r="17" spans="1:10" x14ac:dyDescent="0.25">
      <c r="A17" s="13"/>
      <c r="B17" s="26" t="s">
        <v>51</v>
      </c>
      <c r="C17" s="27">
        <v>11000</v>
      </c>
      <c r="D17" s="28">
        <v>11000</v>
      </c>
      <c r="E17" s="29">
        <v>11000</v>
      </c>
      <c r="F17" s="29">
        <v>12500</v>
      </c>
      <c r="G17" s="30">
        <v>15000</v>
      </c>
      <c r="H17" s="30">
        <v>16000</v>
      </c>
      <c r="I17" s="23"/>
      <c r="J17" s="13"/>
    </row>
    <row r="18" spans="1:10" x14ac:dyDescent="0.25">
      <c r="A18" s="13"/>
      <c r="B18" s="26" t="s">
        <v>52</v>
      </c>
      <c r="C18" s="31">
        <v>5000</v>
      </c>
      <c r="D18" s="28">
        <v>5000</v>
      </c>
      <c r="E18" s="29">
        <v>5000</v>
      </c>
      <c r="F18" s="29">
        <v>5000</v>
      </c>
      <c r="G18" s="29">
        <v>5000</v>
      </c>
      <c r="H18" s="29">
        <v>5000</v>
      </c>
      <c r="I18" s="23"/>
      <c r="J18" s="13"/>
    </row>
    <row r="19" spans="1:10" x14ac:dyDescent="0.25">
      <c r="A19" s="13"/>
      <c r="B19" s="26" t="s">
        <v>53</v>
      </c>
      <c r="C19" s="31">
        <v>7500</v>
      </c>
      <c r="D19" s="28">
        <v>7500</v>
      </c>
      <c r="E19" s="29">
        <v>7500</v>
      </c>
      <c r="F19" s="29">
        <v>7500</v>
      </c>
      <c r="G19" s="29">
        <v>7500</v>
      </c>
      <c r="H19" s="29">
        <v>7500</v>
      </c>
      <c r="I19" s="23"/>
      <c r="J19" s="13"/>
    </row>
    <row r="20" spans="1:10" x14ac:dyDescent="0.25">
      <c r="A20" s="13"/>
      <c r="B20" s="26" t="s">
        <v>54</v>
      </c>
      <c r="C20" s="31">
        <v>14000</v>
      </c>
      <c r="D20" s="28">
        <v>14000</v>
      </c>
      <c r="E20" s="29">
        <v>14000</v>
      </c>
      <c r="F20" s="29">
        <v>14000</v>
      </c>
      <c r="G20" s="29">
        <v>14000</v>
      </c>
      <c r="H20" s="29">
        <v>14000</v>
      </c>
      <c r="I20" s="23"/>
      <c r="J20" s="13"/>
    </row>
    <row r="21" spans="1:10" ht="15.75" thickBot="1" x14ac:dyDescent="0.3">
      <c r="A21" s="13"/>
      <c r="B21" s="32" t="s">
        <v>55</v>
      </c>
      <c r="C21" s="31">
        <v>10000</v>
      </c>
      <c r="D21" s="34">
        <v>10000</v>
      </c>
      <c r="E21" s="35">
        <v>10000</v>
      </c>
      <c r="F21" s="35">
        <v>10000</v>
      </c>
      <c r="G21" s="35">
        <v>10000</v>
      </c>
      <c r="H21" s="35">
        <v>10000</v>
      </c>
      <c r="I21" s="23"/>
      <c r="J21" s="13"/>
    </row>
    <row r="22" spans="1:10" ht="15.75" thickBot="1" x14ac:dyDescent="0.3">
      <c r="A22" s="13"/>
      <c r="B22" s="24" t="s">
        <v>10</v>
      </c>
      <c r="C22" s="37">
        <f>SUM(C17:C21)</f>
        <v>47500</v>
      </c>
      <c r="D22" s="37">
        <f>SUM(D17:D21)</f>
        <v>47500</v>
      </c>
      <c r="E22" s="37">
        <f>SUM(E17:E21)</f>
        <v>47500</v>
      </c>
      <c r="F22" s="37">
        <f t="shared" ref="F22:H22" si="2">SUM(F17:F21)</f>
        <v>49000</v>
      </c>
      <c r="G22" s="37">
        <f t="shared" si="2"/>
        <v>51500</v>
      </c>
      <c r="H22" s="37">
        <f t="shared" si="2"/>
        <v>52500</v>
      </c>
      <c r="I22" s="23"/>
      <c r="J22" s="13"/>
    </row>
    <row r="23" spans="1:10" ht="16.5" customHeight="1" thickBot="1" x14ac:dyDescent="0.25">
      <c r="A23" s="13"/>
      <c r="B23" s="146" t="s">
        <v>41</v>
      </c>
      <c r="C23" s="147"/>
      <c r="D23" s="147"/>
      <c r="E23" s="147"/>
      <c r="F23" s="147"/>
      <c r="G23" s="147"/>
      <c r="H23" s="148"/>
      <c r="I23" s="23"/>
      <c r="J23" s="13"/>
    </row>
    <row r="24" spans="1:10" x14ac:dyDescent="0.25">
      <c r="A24" s="13"/>
      <c r="B24" s="26" t="s">
        <v>56</v>
      </c>
      <c r="C24" s="27">
        <v>52500</v>
      </c>
      <c r="D24" s="28">
        <v>52500</v>
      </c>
      <c r="E24" s="29">
        <v>52500</v>
      </c>
      <c r="F24" s="29">
        <v>52500</v>
      </c>
      <c r="G24" s="30">
        <v>55000</v>
      </c>
      <c r="H24" s="30">
        <v>55000</v>
      </c>
      <c r="I24" s="23"/>
      <c r="J24" s="13"/>
    </row>
    <row r="25" spans="1:10" x14ac:dyDescent="0.25">
      <c r="A25" s="13"/>
      <c r="B25" s="26" t="s">
        <v>57</v>
      </c>
      <c r="C25" s="31">
        <v>5000</v>
      </c>
      <c r="D25" s="28">
        <v>5000</v>
      </c>
      <c r="E25" s="29">
        <v>5000</v>
      </c>
      <c r="F25" s="29">
        <v>5000</v>
      </c>
      <c r="G25" s="30">
        <v>5500</v>
      </c>
      <c r="H25" s="30">
        <v>6000</v>
      </c>
      <c r="I25" s="23"/>
      <c r="J25" s="13"/>
    </row>
    <row r="26" spans="1:10" x14ac:dyDescent="0.25">
      <c r="A26" s="13"/>
      <c r="B26" s="26" t="s">
        <v>58</v>
      </c>
      <c r="C26" s="31">
        <v>10000</v>
      </c>
      <c r="D26" s="28">
        <v>10000</v>
      </c>
      <c r="E26" s="29">
        <v>0</v>
      </c>
      <c r="F26" s="29">
        <v>10000</v>
      </c>
      <c r="G26" s="30">
        <v>15000</v>
      </c>
      <c r="H26" s="30">
        <v>20000</v>
      </c>
      <c r="I26" s="23"/>
      <c r="J26" s="13"/>
    </row>
    <row r="27" spans="1:10" x14ac:dyDescent="0.25">
      <c r="A27" s="13"/>
      <c r="B27" s="26" t="s">
        <v>59</v>
      </c>
      <c r="C27" s="31">
        <v>2000</v>
      </c>
      <c r="D27" s="28">
        <v>2000</v>
      </c>
      <c r="E27" s="29">
        <v>2000</v>
      </c>
      <c r="F27" s="29">
        <v>2500</v>
      </c>
      <c r="G27" s="30">
        <v>3000</v>
      </c>
      <c r="H27" s="30">
        <v>3500</v>
      </c>
      <c r="I27" s="23"/>
      <c r="J27" s="13"/>
    </row>
    <row r="28" spans="1:10" x14ac:dyDescent="0.25">
      <c r="A28" s="13"/>
      <c r="B28" s="32" t="s">
        <v>60</v>
      </c>
      <c r="C28" s="31">
        <v>18000</v>
      </c>
      <c r="D28" s="34">
        <v>18000</v>
      </c>
      <c r="E28" s="35">
        <v>18000</v>
      </c>
      <c r="F28" s="35">
        <v>19000</v>
      </c>
      <c r="G28" s="36">
        <v>20000</v>
      </c>
      <c r="H28" s="36">
        <v>20000</v>
      </c>
      <c r="I28" s="23"/>
      <c r="J28" s="13"/>
    </row>
    <row r="29" spans="1:10" ht="15.75" thickBot="1" x14ac:dyDescent="0.3">
      <c r="A29" s="13"/>
      <c r="B29" s="26" t="s">
        <v>61</v>
      </c>
      <c r="C29" s="31">
        <v>9000</v>
      </c>
      <c r="D29" s="28">
        <v>9000</v>
      </c>
      <c r="E29" s="29">
        <v>9000</v>
      </c>
      <c r="F29" s="29">
        <v>9500</v>
      </c>
      <c r="G29" s="30">
        <v>10000</v>
      </c>
      <c r="H29" s="30">
        <v>10500</v>
      </c>
      <c r="I29" s="23"/>
      <c r="J29" s="13"/>
    </row>
    <row r="30" spans="1:10" ht="15.75" thickBot="1" x14ac:dyDescent="0.3">
      <c r="A30" s="13"/>
      <c r="B30" s="24" t="s">
        <v>10</v>
      </c>
      <c r="C30" s="37">
        <f>SUM(C24:C29)</f>
        <v>96500</v>
      </c>
      <c r="D30" s="37">
        <f>SUM(D24:D29)</f>
        <v>96500</v>
      </c>
      <c r="E30" s="37">
        <f t="shared" ref="E30:H30" si="3">SUM(E24:E29)</f>
        <v>86500</v>
      </c>
      <c r="F30" s="37">
        <f t="shared" si="3"/>
        <v>98500</v>
      </c>
      <c r="G30" s="37">
        <f t="shared" si="3"/>
        <v>108500</v>
      </c>
      <c r="H30" s="37">
        <f t="shared" si="3"/>
        <v>115000</v>
      </c>
      <c r="I30" s="23"/>
      <c r="J30" s="13"/>
    </row>
    <row r="31" spans="1:10" ht="16.5" customHeight="1" thickBot="1" x14ac:dyDescent="0.3">
      <c r="A31" s="13"/>
      <c r="B31" s="149" t="s">
        <v>42</v>
      </c>
      <c r="C31" s="150"/>
      <c r="D31" s="150"/>
      <c r="E31" s="150"/>
      <c r="F31" s="150"/>
      <c r="G31" s="150"/>
      <c r="H31" s="151"/>
      <c r="I31" s="23"/>
      <c r="J31" s="13"/>
    </row>
    <row r="32" spans="1:10" x14ac:dyDescent="0.25">
      <c r="A32" s="13"/>
      <c r="B32" s="26" t="s">
        <v>62</v>
      </c>
      <c r="C32" s="27">
        <v>175000</v>
      </c>
      <c r="D32" s="28">
        <v>172500</v>
      </c>
      <c r="E32" s="29">
        <v>180000</v>
      </c>
      <c r="F32" s="29">
        <v>185000</v>
      </c>
      <c r="G32" s="30">
        <v>190000</v>
      </c>
      <c r="H32" s="30">
        <v>195000</v>
      </c>
      <c r="I32" s="23"/>
      <c r="J32" s="13"/>
    </row>
    <row r="33" spans="1:10" x14ac:dyDescent="0.25">
      <c r="A33" s="13"/>
      <c r="B33" s="26" t="s">
        <v>63</v>
      </c>
      <c r="C33" s="31">
        <v>127500</v>
      </c>
      <c r="D33" s="28">
        <v>127500</v>
      </c>
      <c r="E33" s="29">
        <v>134000</v>
      </c>
      <c r="F33" s="29">
        <v>140500</v>
      </c>
      <c r="G33" s="30">
        <v>147000</v>
      </c>
      <c r="H33" s="30">
        <v>155000</v>
      </c>
      <c r="I33" s="23"/>
      <c r="J33" s="13"/>
    </row>
    <row r="34" spans="1:10" x14ac:dyDescent="0.25">
      <c r="A34" s="13"/>
      <c r="B34" s="26" t="s">
        <v>64</v>
      </c>
      <c r="C34" s="31">
        <v>32000</v>
      </c>
      <c r="D34" s="28">
        <v>32000</v>
      </c>
      <c r="E34" s="29">
        <v>32000</v>
      </c>
      <c r="F34" s="29">
        <v>33000</v>
      </c>
      <c r="G34" s="30">
        <v>34000</v>
      </c>
      <c r="H34" s="30">
        <v>35000</v>
      </c>
      <c r="I34" s="23"/>
      <c r="J34" s="13"/>
    </row>
    <row r="35" spans="1:10" x14ac:dyDescent="0.25">
      <c r="A35" s="13"/>
      <c r="B35" s="32" t="s">
        <v>22</v>
      </c>
      <c r="C35" s="31">
        <v>34422</v>
      </c>
      <c r="D35" s="34">
        <v>34422</v>
      </c>
      <c r="E35" s="34">
        <v>34422</v>
      </c>
      <c r="F35" s="34">
        <v>34422</v>
      </c>
      <c r="G35" s="34">
        <v>34422</v>
      </c>
      <c r="H35" s="34">
        <v>34422</v>
      </c>
      <c r="I35" s="23"/>
      <c r="J35" s="13"/>
    </row>
    <row r="36" spans="1:10" ht="15.75" thickBot="1" x14ac:dyDescent="0.3">
      <c r="A36" s="13"/>
      <c r="B36" s="26" t="s">
        <v>65</v>
      </c>
      <c r="C36" s="31">
        <v>30000</v>
      </c>
      <c r="D36" s="28">
        <v>30000</v>
      </c>
      <c r="E36" s="29">
        <v>32500</v>
      </c>
      <c r="F36" s="29">
        <v>35000</v>
      </c>
      <c r="G36" s="30">
        <v>37500</v>
      </c>
      <c r="H36" s="30">
        <v>40000</v>
      </c>
      <c r="I36" s="23"/>
      <c r="J36" s="13"/>
    </row>
    <row r="37" spans="1:10" ht="15.75" thickBot="1" x14ac:dyDescent="0.3">
      <c r="A37" s="13"/>
      <c r="B37" s="24" t="s">
        <v>10</v>
      </c>
      <c r="C37" s="37">
        <f>SUM(C32:C36)</f>
        <v>398922</v>
      </c>
      <c r="D37" s="37">
        <f>SUM(D32:D36)</f>
        <v>396422</v>
      </c>
      <c r="E37" s="37">
        <f t="shared" ref="E37:H37" si="4">SUM(E32:E36)</f>
        <v>412922</v>
      </c>
      <c r="F37" s="37">
        <f t="shared" si="4"/>
        <v>427922</v>
      </c>
      <c r="G37" s="37">
        <f t="shared" si="4"/>
        <v>442922</v>
      </c>
      <c r="H37" s="37">
        <f t="shared" si="4"/>
        <v>459422</v>
      </c>
      <c r="I37" s="23"/>
      <c r="J37" s="13"/>
    </row>
    <row r="38" spans="1:10" ht="18.75" customHeight="1" thickBot="1" x14ac:dyDescent="0.3">
      <c r="A38" s="13"/>
      <c r="B38" s="134" t="s">
        <v>43</v>
      </c>
      <c r="C38" s="135"/>
      <c r="D38" s="135"/>
      <c r="E38" s="135"/>
      <c r="F38" s="135"/>
      <c r="G38" s="135"/>
      <c r="H38" s="136"/>
      <c r="I38" s="23"/>
      <c r="J38" s="13"/>
    </row>
    <row r="39" spans="1:10" x14ac:dyDescent="0.25">
      <c r="A39" s="13"/>
      <c r="B39" s="26" t="s">
        <v>66</v>
      </c>
      <c r="C39" s="27">
        <v>81620</v>
      </c>
      <c r="D39" s="28">
        <v>81620</v>
      </c>
      <c r="E39" s="29">
        <v>82000</v>
      </c>
      <c r="F39" s="29">
        <v>86000</v>
      </c>
      <c r="G39" s="30">
        <v>90000</v>
      </c>
      <c r="H39" s="30">
        <v>95000</v>
      </c>
      <c r="I39" s="23"/>
      <c r="J39" s="13"/>
    </row>
    <row r="40" spans="1:10" x14ac:dyDescent="0.25">
      <c r="A40" s="13"/>
      <c r="B40" s="26" t="s">
        <v>67</v>
      </c>
      <c r="C40" s="31">
        <v>26055</v>
      </c>
      <c r="D40" s="28">
        <v>26055</v>
      </c>
      <c r="E40" s="29">
        <v>27000</v>
      </c>
      <c r="F40" s="29">
        <v>27500</v>
      </c>
      <c r="G40" s="30">
        <v>28000</v>
      </c>
      <c r="H40" s="30">
        <v>28500</v>
      </c>
      <c r="I40" s="23"/>
      <c r="J40" s="13"/>
    </row>
    <row r="41" spans="1:10" x14ac:dyDescent="0.25">
      <c r="A41" s="13"/>
      <c r="B41" s="26" t="s">
        <v>68</v>
      </c>
      <c r="C41" s="31">
        <v>125000</v>
      </c>
      <c r="D41" s="28">
        <v>125000</v>
      </c>
      <c r="E41" s="29">
        <v>130000</v>
      </c>
      <c r="F41" s="29">
        <v>135000</v>
      </c>
      <c r="G41" s="30">
        <v>140000</v>
      </c>
      <c r="H41" s="30">
        <v>140000</v>
      </c>
      <c r="I41" s="23"/>
      <c r="J41" s="13"/>
    </row>
    <row r="42" spans="1:10" x14ac:dyDescent="0.25">
      <c r="A42" s="13"/>
      <c r="B42" s="26" t="s">
        <v>92</v>
      </c>
      <c r="C42" s="31">
        <v>80688</v>
      </c>
      <c r="D42" s="28">
        <v>80688</v>
      </c>
      <c r="E42" s="29">
        <v>81000</v>
      </c>
      <c r="F42" s="29">
        <v>81500</v>
      </c>
      <c r="G42" s="30">
        <v>82000</v>
      </c>
      <c r="H42" s="30">
        <v>82500</v>
      </c>
      <c r="I42" s="23"/>
      <c r="J42" s="13"/>
    </row>
    <row r="43" spans="1:10" ht="15.75" thickBot="1" x14ac:dyDescent="0.3">
      <c r="A43" s="13"/>
      <c r="B43" s="26" t="s">
        <v>149</v>
      </c>
      <c r="C43" s="31">
        <v>152742</v>
      </c>
      <c r="D43" s="28">
        <v>152742</v>
      </c>
      <c r="E43" s="29">
        <v>145132</v>
      </c>
      <c r="F43" s="29">
        <v>145132</v>
      </c>
      <c r="G43" s="29">
        <v>145132</v>
      </c>
      <c r="H43" s="29">
        <v>145132</v>
      </c>
      <c r="I43" s="23">
        <v>3</v>
      </c>
      <c r="J43" s="13"/>
    </row>
    <row r="44" spans="1:10" ht="15.75" thickBot="1" x14ac:dyDescent="0.3">
      <c r="A44" s="13"/>
      <c r="B44" s="24" t="s">
        <v>10</v>
      </c>
      <c r="C44" s="37">
        <f>SUM(C39:C43)</f>
        <v>466105</v>
      </c>
      <c r="D44" s="37">
        <f>SUM(D39:D43)</f>
        <v>466105</v>
      </c>
      <c r="E44" s="37">
        <f t="shared" ref="E44:H44" si="5">SUM(E39:E43)</f>
        <v>465132</v>
      </c>
      <c r="F44" s="37">
        <f t="shared" si="5"/>
        <v>475132</v>
      </c>
      <c r="G44" s="37">
        <f t="shared" si="5"/>
        <v>485132</v>
      </c>
      <c r="H44" s="37">
        <f t="shared" si="5"/>
        <v>491132</v>
      </c>
      <c r="I44" s="23"/>
      <c r="J44" s="13"/>
    </row>
    <row r="45" spans="1:10" ht="15.75" customHeight="1" thickBot="1" x14ac:dyDescent="0.3">
      <c r="A45" s="13"/>
      <c r="B45" s="134" t="s">
        <v>44</v>
      </c>
      <c r="C45" s="135"/>
      <c r="D45" s="135"/>
      <c r="E45" s="135"/>
      <c r="F45" s="135"/>
      <c r="G45" s="135"/>
      <c r="H45" s="136"/>
      <c r="I45" s="23"/>
      <c r="J45" s="13"/>
    </row>
    <row r="46" spans="1:10" x14ac:dyDescent="0.25">
      <c r="A46" s="13"/>
      <c r="B46" s="26" t="s">
        <v>69</v>
      </c>
      <c r="C46" s="27">
        <v>11500</v>
      </c>
      <c r="D46" s="28">
        <v>11500</v>
      </c>
      <c r="E46" s="29">
        <v>12000</v>
      </c>
      <c r="F46" s="29">
        <v>12500</v>
      </c>
      <c r="G46" s="30">
        <v>12500</v>
      </c>
      <c r="H46" s="30">
        <v>12500</v>
      </c>
      <c r="I46" s="23"/>
      <c r="J46" s="13"/>
    </row>
    <row r="47" spans="1:10" x14ac:dyDescent="0.25">
      <c r="A47" s="13"/>
      <c r="B47" s="26" t="s">
        <v>70</v>
      </c>
      <c r="C47" s="31">
        <v>3000</v>
      </c>
      <c r="D47" s="28">
        <v>3000</v>
      </c>
      <c r="E47" s="29">
        <v>3000</v>
      </c>
      <c r="F47" s="29">
        <v>3100</v>
      </c>
      <c r="G47" s="30">
        <v>3200</v>
      </c>
      <c r="H47" s="30">
        <v>3500</v>
      </c>
      <c r="I47" s="23"/>
      <c r="J47" s="13"/>
    </row>
    <row r="48" spans="1:10" x14ac:dyDescent="0.25">
      <c r="A48" s="13"/>
      <c r="B48" s="26" t="s">
        <v>71</v>
      </c>
      <c r="C48" s="31">
        <v>4000</v>
      </c>
      <c r="D48" s="28">
        <v>4000</v>
      </c>
      <c r="E48" s="29">
        <v>4000</v>
      </c>
      <c r="F48" s="29">
        <v>4250</v>
      </c>
      <c r="G48" s="30">
        <v>4500</v>
      </c>
      <c r="H48" s="30">
        <v>4750</v>
      </c>
      <c r="I48" s="23"/>
      <c r="J48" s="13"/>
    </row>
    <row r="49" spans="1:10" x14ac:dyDescent="0.25">
      <c r="A49" s="13"/>
      <c r="B49" s="26" t="s">
        <v>72</v>
      </c>
      <c r="C49" s="31">
        <v>12500</v>
      </c>
      <c r="D49" s="28">
        <v>12500</v>
      </c>
      <c r="E49" s="29">
        <v>13000</v>
      </c>
      <c r="F49" s="29">
        <v>13500</v>
      </c>
      <c r="G49" s="30">
        <v>14000</v>
      </c>
      <c r="H49" s="30">
        <v>14000</v>
      </c>
      <c r="I49" s="23"/>
      <c r="J49" s="13"/>
    </row>
    <row r="50" spans="1:10" x14ac:dyDescent="0.25">
      <c r="A50" s="13"/>
      <c r="B50" s="26" t="s">
        <v>73</v>
      </c>
      <c r="C50" s="31">
        <v>55500</v>
      </c>
      <c r="D50" s="28">
        <v>55500</v>
      </c>
      <c r="E50" s="29">
        <v>55500</v>
      </c>
      <c r="F50" s="29">
        <v>56000</v>
      </c>
      <c r="G50" s="30">
        <v>56500</v>
      </c>
      <c r="H50" s="30">
        <v>57000</v>
      </c>
      <c r="I50" s="23"/>
      <c r="J50" s="13"/>
    </row>
    <row r="51" spans="1:10" x14ac:dyDescent="0.25">
      <c r="A51" s="13"/>
      <c r="B51" s="26" t="s">
        <v>74</v>
      </c>
      <c r="C51" s="31">
        <v>6000</v>
      </c>
      <c r="D51" s="28">
        <v>6000</v>
      </c>
      <c r="E51" s="29">
        <v>6000</v>
      </c>
      <c r="F51" s="29">
        <v>6500</v>
      </c>
      <c r="G51" s="30">
        <v>7000</v>
      </c>
      <c r="H51" s="30">
        <v>7500</v>
      </c>
      <c r="I51" s="23"/>
      <c r="J51" s="13"/>
    </row>
    <row r="52" spans="1:10" x14ac:dyDescent="0.25">
      <c r="A52" s="13"/>
      <c r="B52" s="26" t="s">
        <v>146</v>
      </c>
      <c r="C52" s="31">
        <v>0</v>
      </c>
      <c r="D52" s="28">
        <v>3500</v>
      </c>
      <c r="E52" s="29">
        <v>0</v>
      </c>
      <c r="F52" s="29">
        <v>0</v>
      </c>
      <c r="G52" s="30">
        <v>0</v>
      </c>
      <c r="H52" s="30">
        <v>0</v>
      </c>
      <c r="I52" s="23"/>
      <c r="J52" s="13"/>
    </row>
    <row r="53" spans="1:10" x14ac:dyDescent="0.25">
      <c r="A53" s="13"/>
      <c r="B53" s="26" t="s">
        <v>75</v>
      </c>
      <c r="C53" s="31">
        <v>400</v>
      </c>
      <c r="D53" s="28">
        <v>400</v>
      </c>
      <c r="E53" s="29">
        <v>600</v>
      </c>
      <c r="F53" s="29">
        <v>750</v>
      </c>
      <c r="G53" s="30">
        <v>750</v>
      </c>
      <c r="H53" s="30">
        <v>750</v>
      </c>
      <c r="I53" s="23"/>
      <c r="J53" s="13"/>
    </row>
    <row r="54" spans="1:10" x14ac:dyDescent="0.25">
      <c r="A54" s="13"/>
      <c r="B54" s="26" t="s">
        <v>76</v>
      </c>
      <c r="C54" s="31">
        <v>1500</v>
      </c>
      <c r="D54" s="28">
        <v>1500</v>
      </c>
      <c r="E54" s="29">
        <v>1750</v>
      </c>
      <c r="F54" s="29">
        <v>2000</v>
      </c>
      <c r="G54" s="30">
        <v>2500</v>
      </c>
      <c r="H54" s="30">
        <v>3000</v>
      </c>
      <c r="I54" s="23"/>
      <c r="J54" s="13"/>
    </row>
    <row r="55" spans="1:10" x14ac:dyDescent="0.25">
      <c r="A55" s="13"/>
      <c r="B55" s="26" t="s">
        <v>77</v>
      </c>
      <c r="C55" s="31">
        <v>2750</v>
      </c>
      <c r="D55" s="28">
        <v>2750</v>
      </c>
      <c r="E55" s="29">
        <v>3000</v>
      </c>
      <c r="F55" s="29">
        <v>3000</v>
      </c>
      <c r="G55" s="30">
        <v>3000</v>
      </c>
      <c r="H55" s="30">
        <v>3000</v>
      </c>
      <c r="I55" s="23"/>
      <c r="J55" s="13"/>
    </row>
    <row r="56" spans="1:10" x14ac:dyDescent="0.25">
      <c r="A56" s="13"/>
      <c r="B56" s="26" t="s">
        <v>78</v>
      </c>
      <c r="C56" s="31">
        <v>3000</v>
      </c>
      <c r="D56" s="28">
        <v>3000</v>
      </c>
      <c r="E56" s="29">
        <v>3000</v>
      </c>
      <c r="F56" s="29">
        <v>3500</v>
      </c>
      <c r="G56" s="30">
        <v>3750</v>
      </c>
      <c r="H56" s="30">
        <v>4000</v>
      </c>
      <c r="I56" s="23"/>
      <c r="J56" s="13"/>
    </row>
    <row r="57" spans="1:10" x14ac:dyDescent="0.25">
      <c r="A57" s="13"/>
      <c r="B57" s="26" t="s">
        <v>79</v>
      </c>
      <c r="C57" s="31">
        <v>9000</v>
      </c>
      <c r="D57" s="28">
        <v>19500</v>
      </c>
      <c r="E57" s="28">
        <v>19500</v>
      </c>
      <c r="F57" s="28">
        <v>19500</v>
      </c>
      <c r="G57" s="28">
        <v>19500</v>
      </c>
      <c r="H57" s="28">
        <v>19500</v>
      </c>
      <c r="I57" s="23"/>
      <c r="J57" s="13"/>
    </row>
    <row r="58" spans="1:10" x14ac:dyDescent="0.25">
      <c r="A58" s="13"/>
      <c r="B58" s="26" t="s">
        <v>80</v>
      </c>
      <c r="C58" s="31">
        <v>2000</v>
      </c>
      <c r="D58" s="28">
        <v>2000</v>
      </c>
      <c r="E58" s="29">
        <v>2250</v>
      </c>
      <c r="F58" s="29">
        <v>2500</v>
      </c>
      <c r="G58" s="30">
        <v>2750</v>
      </c>
      <c r="H58" s="30">
        <v>3000</v>
      </c>
      <c r="I58" s="23"/>
      <c r="J58" s="13"/>
    </row>
    <row r="59" spans="1:10" x14ac:dyDescent="0.25">
      <c r="A59" s="13"/>
      <c r="B59" s="26" t="s">
        <v>81</v>
      </c>
      <c r="C59" s="31">
        <v>5000</v>
      </c>
      <c r="D59" s="28">
        <v>5000</v>
      </c>
      <c r="E59" s="29">
        <v>5000</v>
      </c>
      <c r="F59" s="29">
        <v>5000</v>
      </c>
      <c r="G59" s="29">
        <v>5000</v>
      </c>
      <c r="H59" s="29">
        <v>5000</v>
      </c>
      <c r="I59" s="23"/>
      <c r="J59" s="13"/>
    </row>
    <row r="60" spans="1:10" x14ac:dyDescent="0.25">
      <c r="A60" s="13"/>
      <c r="B60" s="26" t="s">
        <v>82</v>
      </c>
      <c r="C60" s="31">
        <v>24000</v>
      </c>
      <c r="D60" s="28">
        <v>24000</v>
      </c>
      <c r="E60" s="29">
        <v>24000</v>
      </c>
      <c r="F60" s="29">
        <v>25000</v>
      </c>
      <c r="G60" s="30">
        <v>27500</v>
      </c>
      <c r="H60" s="30">
        <v>30000</v>
      </c>
      <c r="I60" s="23"/>
      <c r="J60" s="13"/>
    </row>
    <row r="61" spans="1:10" x14ac:dyDescent="0.25">
      <c r="A61" s="13"/>
      <c r="B61" s="26" t="s">
        <v>83</v>
      </c>
      <c r="C61" s="31">
        <v>24064</v>
      </c>
      <c r="D61" s="28">
        <v>24064</v>
      </c>
      <c r="E61" s="28">
        <v>24064</v>
      </c>
      <c r="F61" s="28">
        <v>24064</v>
      </c>
      <c r="G61" s="28">
        <v>24064</v>
      </c>
      <c r="H61" s="28">
        <v>24064</v>
      </c>
      <c r="I61" s="23"/>
      <c r="J61" s="13"/>
    </row>
    <row r="62" spans="1:10" x14ac:dyDescent="0.25">
      <c r="A62" s="13"/>
      <c r="B62" s="26" t="s">
        <v>84</v>
      </c>
      <c r="C62" s="31">
        <v>100</v>
      </c>
      <c r="D62" s="28">
        <v>100</v>
      </c>
      <c r="E62" s="28">
        <v>100</v>
      </c>
      <c r="F62" s="28">
        <v>100</v>
      </c>
      <c r="G62" s="28">
        <v>100</v>
      </c>
      <c r="H62" s="28">
        <v>100</v>
      </c>
      <c r="I62" s="23"/>
      <c r="J62" s="13"/>
    </row>
    <row r="63" spans="1:10" x14ac:dyDescent="0.25">
      <c r="A63" s="13"/>
      <c r="B63" s="26" t="s">
        <v>85</v>
      </c>
      <c r="C63" s="31">
        <v>850</v>
      </c>
      <c r="D63" s="28">
        <v>850</v>
      </c>
      <c r="E63" s="29">
        <v>1250</v>
      </c>
      <c r="F63" s="29">
        <v>1500</v>
      </c>
      <c r="G63" s="29">
        <v>1500</v>
      </c>
      <c r="H63" s="29">
        <v>1500</v>
      </c>
      <c r="I63" s="23"/>
      <c r="J63" s="13"/>
    </row>
    <row r="64" spans="1:10" ht="15.75" thickBot="1" x14ac:dyDescent="0.3">
      <c r="A64" s="13"/>
      <c r="B64" s="26" t="s">
        <v>86</v>
      </c>
      <c r="C64" s="31">
        <v>500</v>
      </c>
      <c r="D64" s="28">
        <v>500</v>
      </c>
      <c r="E64" s="29">
        <v>1000</v>
      </c>
      <c r="F64" s="29">
        <v>1250</v>
      </c>
      <c r="G64" s="30">
        <v>1500</v>
      </c>
      <c r="H64" s="30">
        <v>1500</v>
      </c>
      <c r="I64" s="23"/>
      <c r="J64" s="13"/>
    </row>
    <row r="65" spans="1:10" ht="15.75" thickBot="1" x14ac:dyDescent="0.3">
      <c r="A65" s="13"/>
      <c r="B65" s="24" t="s">
        <v>10</v>
      </c>
      <c r="C65" s="37">
        <f>SUM(C46:C64)</f>
        <v>165664</v>
      </c>
      <c r="D65" s="37">
        <f>SUM(D46:D64)</f>
        <v>179664</v>
      </c>
      <c r="E65" s="37">
        <f t="shared" ref="E65:H65" si="6">SUM(E46:E64)</f>
        <v>179014</v>
      </c>
      <c r="F65" s="37">
        <f t="shared" si="6"/>
        <v>184014</v>
      </c>
      <c r="G65" s="37">
        <f t="shared" si="6"/>
        <v>189614</v>
      </c>
      <c r="H65" s="37">
        <f t="shared" si="6"/>
        <v>194664</v>
      </c>
      <c r="I65" s="23"/>
      <c r="J65" s="13"/>
    </row>
    <row r="66" spans="1:10" ht="16.5" customHeight="1" thickBot="1" x14ac:dyDescent="0.3">
      <c r="A66" s="13"/>
      <c r="B66" s="134" t="s">
        <v>45</v>
      </c>
      <c r="C66" s="135"/>
      <c r="D66" s="135"/>
      <c r="E66" s="135"/>
      <c r="F66" s="135"/>
      <c r="G66" s="135"/>
      <c r="H66" s="136"/>
      <c r="I66" s="23"/>
      <c r="J66" s="13"/>
    </row>
    <row r="67" spans="1:10" x14ac:dyDescent="0.25">
      <c r="A67" s="13"/>
      <c r="B67" s="26" t="s">
        <v>87</v>
      </c>
      <c r="C67" s="27">
        <v>82500</v>
      </c>
      <c r="D67" s="28">
        <v>82500</v>
      </c>
      <c r="E67" s="29">
        <v>85000</v>
      </c>
      <c r="F67" s="29">
        <v>100000</v>
      </c>
      <c r="G67" s="30">
        <v>90000</v>
      </c>
      <c r="H67" s="30">
        <v>95000</v>
      </c>
      <c r="I67" s="23"/>
      <c r="J67" s="13"/>
    </row>
    <row r="68" spans="1:10" ht="15.75" thickBot="1" x14ac:dyDescent="0.3">
      <c r="A68" s="13"/>
      <c r="B68" s="26" t="s">
        <v>88</v>
      </c>
      <c r="C68" s="31">
        <v>2500</v>
      </c>
      <c r="D68" s="28">
        <v>2500</v>
      </c>
      <c r="E68" s="29">
        <v>2500</v>
      </c>
      <c r="F68" s="29">
        <v>2750</v>
      </c>
      <c r="G68" s="30">
        <v>2750</v>
      </c>
      <c r="H68" s="30">
        <v>2750</v>
      </c>
      <c r="I68" s="23"/>
      <c r="J68" s="13"/>
    </row>
    <row r="69" spans="1:10" ht="15.75" thickBot="1" x14ac:dyDescent="0.3">
      <c r="A69" s="13"/>
      <c r="B69" s="24" t="s">
        <v>10</v>
      </c>
      <c r="C69" s="37">
        <f>SUM(C67:C68)</f>
        <v>85000</v>
      </c>
      <c r="D69" s="37">
        <f>SUM(D67:D68)</f>
        <v>85000</v>
      </c>
      <c r="E69" s="37">
        <f t="shared" ref="E69:H69" si="7">SUM(E67:E68)</f>
        <v>87500</v>
      </c>
      <c r="F69" s="37">
        <f t="shared" si="7"/>
        <v>102750</v>
      </c>
      <c r="G69" s="37">
        <f t="shared" si="7"/>
        <v>92750</v>
      </c>
      <c r="H69" s="37">
        <f t="shared" si="7"/>
        <v>97750</v>
      </c>
      <c r="I69" s="23"/>
      <c r="J69" s="13"/>
    </row>
    <row r="70" spans="1:10" ht="16.5" customHeight="1" thickBot="1" x14ac:dyDescent="0.3">
      <c r="A70" s="13"/>
      <c r="B70" s="134" t="s">
        <v>46</v>
      </c>
      <c r="C70" s="135"/>
      <c r="D70" s="135"/>
      <c r="E70" s="135"/>
      <c r="F70" s="135"/>
      <c r="G70" s="135"/>
      <c r="H70" s="136"/>
      <c r="I70" s="23"/>
      <c r="J70" s="13"/>
    </row>
    <row r="71" spans="1:10" x14ac:dyDescent="0.25">
      <c r="A71" s="13"/>
      <c r="B71" s="26" t="s">
        <v>89</v>
      </c>
      <c r="C71" s="27">
        <v>27680</v>
      </c>
      <c r="D71" s="28">
        <v>23680</v>
      </c>
      <c r="E71" s="29">
        <v>23000</v>
      </c>
      <c r="F71" s="29">
        <v>23000</v>
      </c>
      <c r="G71" s="29">
        <v>23000</v>
      </c>
      <c r="H71" s="29">
        <v>23000</v>
      </c>
      <c r="I71" s="23"/>
      <c r="J71" s="13"/>
    </row>
    <row r="72" spans="1:10" ht="15.75" thickBot="1" x14ac:dyDescent="0.3">
      <c r="A72" s="13"/>
      <c r="B72" s="26" t="s">
        <v>90</v>
      </c>
      <c r="C72" s="31">
        <v>2000</v>
      </c>
      <c r="D72" s="28">
        <v>2000</v>
      </c>
      <c r="E72" s="28">
        <v>2000</v>
      </c>
      <c r="F72" s="28">
        <v>2000</v>
      </c>
      <c r="G72" s="28">
        <v>2000</v>
      </c>
      <c r="H72" s="28">
        <v>2000</v>
      </c>
      <c r="I72" s="23"/>
      <c r="J72" s="13"/>
    </row>
    <row r="73" spans="1:10" ht="15.75" thickBot="1" x14ac:dyDescent="0.3">
      <c r="A73" s="13"/>
      <c r="B73" s="24" t="s">
        <v>10</v>
      </c>
      <c r="C73" s="37">
        <f>SUM(C71:C72)</f>
        <v>29680</v>
      </c>
      <c r="D73" s="37">
        <f>SUM(D71:D72)</f>
        <v>25680</v>
      </c>
      <c r="E73" s="37">
        <f t="shared" ref="E73:H73" si="8">SUM(E71:E72)</f>
        <v>25000</v>
      </c>
      <c r="F73" s="37">
        <f t="shared" si="8"/>
        <v>25000</v>
      </c>
      <c r="G73" s="37">
        <f t="shared" si="8"/>
        <v>25000</v>
      </c>
      <c r="H73" s="37">
        <f t="shared" si="8"/>
        <v>25000</v>
      </c>
      <c r="I73" s="23"/>
      <c r="J73" s="13"/>
    </row>
    <row r="74" spans="1:10" ht="15.75" thickBot="1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8.75" thickBot="1" x14ac:dyDescent="0.3">
      <c r="A75" s="13"/>
      <c r="B75" s="42" t="s">
        <v>93</v>
      </c>
      <c r="C75" s="40">
        <f>C11+C15+C22+C30+C37+C44+C65+C69+C73</f>
        <v>6585598</v>
      </c>
      <c r="D75" s="40">
        <f>D11+D15+D22+D30+D37+D44+D65+D69+D73</f>
        <v>6684098</v>
      </c>
      <c r="E75" s="40">
        <f t="shared" ref="E75:H75" si="9">E11+E15+E22+E30+E37+E44+E65+E69+E73</f>
        <v>6972952</v>
      </c>
      <c r="F75" s="40">
        <f t="shared" si="9"/>
        <v>7113674</v>
      </c>
      <c r="G75" s="40">
        <f t="shared" si="9"/>
        <v>7209558</v>
      </c>
      <c r="H75" s="40">
        <f t="shared" si="9"/>
        <v>7301805</v>
      </c>
      <c r="I75" s="13"/>
      <c r="J75" s="13"/>
    </row>
    <row r="76" spans="1:10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</row>
  </sheetData>
  <mergeCells count="11">
    <mergeCell ref="B2:I2"/>
    <mergeCell ref="B3:I3"/>
    <mergeCell ref="B70:H70"/>
    <mergeCell ref="B6:H6"/>
    <mergeCell ref="B12:H12"/>
    <mergeCell ref="B16:H16"/>
    <mergeCell ref="B23:H23"/>
    <mergeCell ref="B66:H66"/>
    <mergeCell ref="B45:H45"/>
    <mergeCell ref="B31:H31"/>
    <mergeCell ref="B38:H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6" workbookViewId="0">
      <selection activeCell="D33" sqref="D33"/>
    </sheetView>
  </sheetViews>
  <sheetFormatPr defaultRowHeight="15.75" x14ac:dyDescent="0.25"/>
  <cols>
    <col min="1" max="1" width="1.77734375" customWidth="1"/>
    <col min="2" max="2" width="37.33203125" customWidth="1"/>
    <col min="3" max="7" width="12.77734375" customWidth="1"/>
    <col min="8" max="8" width="6.77734375" customWidth="1"/>
    <col min="9" max="9" width="1.77734375" customWidth="1"/>
  </cols>
  <sheetData>
    <row r="1" spans="1:9" s="2" customFormat="1" thickBot="1" x14ac:dyDescent="0.25">
      <c r="A1" s="1"/>
      <c r="B1" s="7"/>
      <c r="C1" s="7"/>
      <c r="D1" s="7"/>
      <c r="E1" s="7"/>
      <c r="F1" s="8"/>
      <c r="G1" s="8"/>
      <c r="H1" s="10"/>
      <c r="I1" s="11"/>
    </row>
    <row r="2" spans="1:9" s="2" customFormat="1" ht="20.25" customHeight="1" thickBot="1" x14ac:dyDescent="0.25">
      <c r="A2" s="1"/>
      <c r="B2" s="120" t="s">
        <v>0</v>
      </c>
      <c r="C2" s="121"/>
      <c r="D2" s="121"/>
      <c r="E2" s="121"/>
      <c r="F2" s="121"/>
      <c r="G2" s="121"/>
      <c r="H2" s="133"/>
      <c r="I2" s="12"/>
    </row>
    <row r="3" spans="1:9" s="2" customFormat="1" ht="20.25" customHeight="1" thickBot="1" x14ac:dyDescent="0.25">
      <c r="A3" s="1"/>
      <c r="B3" s="120" t="s">
        <v>95</v>
      </c>
      <c r="C3" s="121"/>
      <c r="D3" s="121"/>
      <c r="E3" s="121"/>
      <c r="F3" s="121"/>
      <c r="G3" s="121"/>
      <c r="H3" s="133"/>
      <c r="I3" s="12"/>
    </row>
    <row r="4" spans="1:9" s="14" customFormat="1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18.75" thickBot="1" x14ac:dyDescent="0.3">
      <c r="A5" s="13"/>
      <c r="B5" s="15" t="s">
        <v>96</v>
      </c>
      <c r="C5" s="16" t="s">
        <v>97</v>
      </c>
      <c r="D5" s="15" t="s">
        <v>5</v>
      </c>
      <c r="E5" s="15" t="s">
        <v>6</v>
      </c>
      <c r="F5" s="15" t="s">
        <v>7</v>
      </c>
      <c r="G5" s="15" t="s">
        <v>94</v>
      </c>
      <c r="H5" s="15" t="s">
        <v>9</v>
      </c>
      <c r="I5" s="13"/>
    </row>
    <row r="6" spans="1:9" s="14" customFormat="1" thickBot="1" x14ac:dyDescent="0.3">
      <c r="A6" s="13"/>
      <c r="B6" s="128" t="s">
        <v>98</v>
      </c>
      <c r="C6" s="130"/>
      <c r="D6" s="130"/>
      <c r="E6" s="130"/>
      <c r="F6" s="130"/>
      <c r="G6" s="130"/>
      <c r="H6" s="23"/>
      <c r="I6" s="13"/>
    </row>
    <row r="7" spans="1:9" s="14" customFormat="1" ht="15" x14ac:dyDescent="0.25">
      <c r="A7" s="13"/>
      <c r="B7" s="26" t="s">
        <v>105</v>
      </c>
      <c r="C7" s="43">
        <v>248</v>
      </c>
      <c r="D7" s="43">
        <v>248</v>
      </c>
      <c r="E7" s="44">
        <v>248</v>
      </c>
      <c r="F7" s="44">
        <v>248</v>
      </c>
      <c r="G7" s="45">
        <v>248</v>
      </c>
      <c r="H7" s="23"/>
      <c r="I7" s="13"/>
    </row>
    <row r="8" spans="1:9" s="14" customFormat="1" ht="15" x14ac:dyDescent="0.25">
      <c r="A8" s="13"/>
      <c r="B8" s="26" t="s">
        <v>106</v>
      </c>
      <c r="C8" s="43">
        <v>225</v>
      </c>
      <c r="D8" s="43">
        <v>248</v>
      </c>
      <c r="E8" s="44">
        <v>248</v>
      </c>
      <c r="F8" s="44">
        <v>248</v>
      </c>
      <c r="G8" s="45">
        <v>248</v>
      </c>
      <c r="H8" s="23"/>
      <c r="I8" s="13"/>
    </row>
    <row r="9" spans="1:9" s="14" customFormat="1" thickBot="1" x14ac:dyDescent="0.3">
      <c r="A9" s="13"/>
      <c r="B9" s="26" t="s">
        <v>107</v>
      </c>
      <c r="C9" s="43">
        <v>180</v>
      </c>
      <c r="D9" s="43">
        <v>225</v>
      </c>
      <c r="E9" s="44">
        <v>248</v>
      </c>
      <c r="F9" s="44">
        <v>248</v>
      </c>
      <c r="G9" s="45">
        <v>248</v>
      </c>
      <c r="H9" s="23"/>
      <c r="I9" s="13"/>
    </row>
    <row r="10" spans="1:9" s="14" customFormat="1" thickBot="1" x14ac:dyDescent="0.3">
      <c r="A10" s="13"/>
      <c r="B10" s="24" t="s">
        <v>99</v>
      </c>
      <c r="C10" s="46">
        <f>SUM(C7:C9)</f>
        <v>653</v>
      </c>
      <c r="D10" s="46">
        <f t="shared" ref="D10:G10" si="0">SUM(D7:D9)</f>
        <v>721</v>
      </c>
      <c r="E10" s="46">
        <f t="shared" si="0"/>
        <v>744</v>
      </c>
      <c r="F10" s="46">
        <f t="shared" si="0"/>
        <v>744</v>
      </c>
      <c r="G10" s="46">
        <f t="shared" si="0"/>
        <v>744</v>
      </c>
      <c r="H10" s="23"/>
      <c r="I10" s="13"/>
    </row>
    <row r="11" spans="1:9" s="14" customFormat="1" thickBot="1" x14ac:dyDescent="0.3">
      <c r="A11" s="13"/>
      <c r="B11" s="128" t="s">
        <v>100</v>
      </c>
      <c r="C11" s="130"/>
      <c r="D11" s="130"/>
      <c r="E11" s="130"/>
      <c r="F11" s="130"/>
      <c r="G11" s="130"/>
      <c r="H11" s="23"/>
      <c r="I11" s="13"/>
    </row>
    <row r="12" spans="1:9" s="14" customFormat="1" ht="15" x14ac:dyDescent="0.25">
      <c r="A12" s="13"/>
      <c r="B12" s="26" t="s">
        <v>108</v>
      </c>
      <c r="C12" s="43">
        <v>152</v>
      </c>
      <c r="D12" s="43">
        <v>180</v>
      </c>
      <c r="E12" s="44">
        <v>225</v>
      </c>
      <c r="F12" s="44">
        <v>248</v>
      </c>
      <c r="G12" s="45">
        <v>248</v>
      </c>
      <c r="H12" s="23"/>
      <c r="I12" s="13"/>
    </row>
    <row r="13" spans="1:9" s="14" customFormat="1" thickBot="1" x14ac:dyDescent="0.3">
      <c r="A13" s="13"/>
      <c r="B13" s="26" t="s">
        <v>109</v>
      </c>
      <c r="C13" s="43">
        <v>144</v>
      </c>
      <c r="D13" s="43">
        <v>152</v>
      </c>
      <c r="E13" s="44">
        <v>180</v>
      </c>
      <c r="F13" s="44">
        <v>225</v>
      </c>
      <c r="G13" s="45">
        <v>248</v>
      </c>
      <c r="H13" s="23"/>
      <c r="I13" s="13"/>
    </row>
    <row r="14" spans="1:9" s="14" customFormat="1" thickBot="1" x14ac:dyDescent="0.3">
      <c r="A14" s="13"/>
      <c r="B14" s="24" t="s">
        <v>101</v>
      </c>
      <c r="C14" s="46">
        <f>SUM(C12:C13)</f>
        <v>296</v>
      </c>
      <c r="D14" s="46">
        <f t="shared" ref="D14:G14" si="1">SUM(D12:D13)</f>
        <v>332</v>
      </c>
      <c r="E14" s="46">
        <f t="shared" si="1"/>
        <v>405</v>
      </c>
      <c r="F14" s="46">
        <f t="shared" si="1"/>
        <v>473</v>
      </c>
      <c r="G14" s="46">
        <f t="shared" si="1"/>
        <v>496</v>
      </c>
      <c r="H14" s="23"/>
      <c r="I14" s="13"/>
    </row>
    <row r="15" spans="1:9" s="14" customFormat="1" thickBot="1" x14ac:dyDescent="0.3">
      <c r="A15" s="13"/>
      <c r="B15" s="128" t="s">
        <v>102</v>
      </c>
      <c r="C15" s="130"/>
      <c r="D15" s="130"/>
      <c r="E15" s="130"/>
      <c r="F15" s="130"/>
      <c r="G15" s="130"/>
      <c r="H15" s="23"/>
      <c r="I15" s="13"/>
    </row>
    <row r="16" spans="1:9" s="14" customFormat="1" ht="15" x14ac:dyDescent="0.25">
      <c r="A16" s="13"/>
      <c r="B16" s="26" t="s">
        <v>110</v>
      </c>
      <c r="C16" s="43">
        <v>182</v>
      </c>
      <c r="D16" s="43">
        <v>195</v>
      </c>
      <c r="E16" s="44">
        <v>195</v>
      </c>
      <c r="F16" s="44">
        <v>195</v>
      </c>
      <c r="G16" s="45">
        <v>195</v>
      </c>
      <c r="H16" s="23"/>
      <c r="I16" s="13"/>
    </row>
    <row r="17" spans="1:9" s="14" customFormat="1" thickBot="1" x14ac:dyDescent="0.3">
      <c r="A17" s="13"/>
      <c r="B17" s="26" t="s">
        <v>111</v>
      </c>
      <c r="C17" s="43">
        <v>162</v>
      </c>
      <c r="D17" s="43">
        <v>155</v>
      </c>
      <c r="E17" s="44">
        <v>170</v>
      </c>
      <c r="F17" s="44">
        <v>170</v>
      </c>
      <c r="G17" s="45">
        <v>170</v>
      </c>
      <c r="H17" s="23"/>
      <c r="I17" s="13"/>
    </row>
    <row r="18" spans="1:9" s="14" customFormat="1" thickBot="1" x14ac:dyDescent="0.3">
      <c r="A18" s="13"/>
      <c r="B18" s="24" t="s">
        <v>103</v>
      </c>
      <c r="C18" s="46">
        <f>SUM(C16:C17)</f>
        <v>344</v>
      </c>
      <c r="D18" s="46">
        <f t="shared" ref="D18:G18" si="2">SUM(D16:D17)</f>
        <v>350</v>
      </c>
      <c r="E18" s="46">
        <f t="shared" si="2"/>
        <v>365</v>
      </c>
      <c r="F18" s="46">
        <f t="shared" si="2"/>
        <v>365</v>
      </c>
      <c r="G18" s="46">
        <f t="shared" si="2"/>
        <v>365</v>
      </c>
      <c r="H18" s="23"/>
      <c r="I18" s="13"/>
    </row>
    <row r="19" spans="1:9" s="14" customFormat="1" thickBot="1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4" customFormat="1" ht="18.75" thickBot="1" x14ac:dyDescent="0.3">
      <c r="A20" s="13"/>
      <c r="B20" s="42" t="s">
        <v>104</v>
      </c>
      <c r="C20" s="47">
        <f>C10+C14+C18</f>
        <v>1293</v>
      </c>
      <c r="D20" s="47">
        <f t="shared" ref="D20:G20" si="3">D10+D14+D18</f>
        <v>1403</v>
      </c>
      <c r="E20" s="47">
        <f t="shared" si="3"/>
        <v>1514</v>
      </c>
      <c r="F20" s="47">
        <f t="shared" si="3"/>
        <v>1582</v>
      </c>
      <c r="G20" s="47">
        <f t="shared" si="3"/>
        <v>1605</v>
      </c>
      <c r="H20" s="13"/>
      <c r="I20" s="13"/>
    </row>
    <row r="21" spans="1:9" s="14" customFormat="1" thickBot="1" x14ac:dyDescent="0.3">
      <c r="A21" s="13"/>
      <c r="B21" s="13"/>
      <c r="C21" s="13"/>
      <c r="D21" s="13"/>
      <c r="E21" s="13"/>
      <c r="F21" s="13"/>
      <c r="G21" s="13"/>
      <c r="H21" s="13"/>
      <c r="I21" s="13"/>
    </row>
    <row r="22" spans="1:9" s="14" customFormat="1" ht="72.75" thickBot="1" x14ac:dyDescent="0.3">
      <c r="A22" s="13"/>
      <c r="B22" s="15" t="s">
        <v>112</v>
      </c>
      <c r="C22" s="52" t="s">
        <v>113</v>
      </c>
      <c r="D22" s="52" t="s">
        <v>114</v>
      </c>
      <c r="E22" s="52" t="s">
        <v>115</v>
      </c>
      <c r="F22" s="52" t="s">
        <v>116</v>
      </c>
      <c r="G22" s="52" t="s">
        <v>117</v>
      </c>
      <c r="H22" s="54" t="s">
        <v>9</v>
      </c>
      <c r="I22" s="13"/>
    </row>
    <row r="23" spans="1:9" s="14" customFormat="1" ht="15" x14ac:dyDescent="0.25">
      <c r="A23" s="13"/>
      <c r="B23" s="48" t="s">
        <v>118</v>
      </c>
      <c r="C23" s="55">
        <v>141</v>
      </c>
      <c r="D23" s="56">
        <v>135</v>
      </c>
      <c r="E23" s="56">
        <v>135</v>
      </c>
      <c r="F23" s="56">
        <v>135</v>
      </c>
      <c r="G23" s="63">
        <v>135</v>
      </c>
      <c r="H23" s="57"/>
      <c r="I23" s="13"/>
    </row>
    <row r="24" spans="1:9" s="14" customFormat="1" ht="15" x14ac:dyDescent="0.25">
      <c r="A24" s="13"/>
      <c r="B24" s="49" t="s">
        <v>119</v>
      </c>
      <c r="C24" s="58">
        <v>3</v>
      </c>
      <c r="D24" s="53">
        <v>1</v>
      </c>
      <c r="E24" s="53">
        <v>1</v>
      </c>
      <c r="F24" s="53">
        <v>1</v>
      </c>
      <c r="G24" s="64">
        <v>1</v>
      </c>
      <c r="H24" s="51"/>
      <c r="I24" s="13"/>
    </row>
    <row r="25" spans="1:9" s="14" customFormat="1" ht="15" x14ac:dyDescent="0.25">
      <c r="A25" s="13"/>
      <c r="B25" s="49" t="s">
        <v>120</v>
      </c>
      <c r="C25" s="58">
        <v>1</v>
      </c>
      <c r="D25" s="53">
        <v>0</v>
      </c>
      <c r="E25" s="53">
        <v>0</v>
      </c>
      <c r="F25" s="53">
        <v>0</v>
      </c>
      <c r="G25" s="64">
        <v>0</v>
      </c>
      <c r="H25" s="51"/>
      <c r="I25" s="13"/>
    </row>
    <row r="26" spans="1:9" s="14" customFormat="1" thickBot="1" x14ac:dyDescent="0.3">
      <c r="A26" s="13"/>
      <c r="B26" s="50" t="s">
        <v>121</v>
      </c>
      <c r="C26" s="65">
        <v>0</v>
      </c>
      <c r="D26" s="66">
        <v>0</v>
      </c>
      <c r="E26" s="66">
        <v>0</v>
      </c>
      <c r="F26" s="66">
        <v>0</v>
      </c>
      <c r="G26" s="67">
        <v>0</v>
      </c>
      <c r="H26" s="51"/>
      <c r="I26" s="13"/>
    </row>
    <row r="27" spans="1:9" s="14" customFormat="1" thickBot="1" x14ac:dyDescent="0.3">
      <c r="A27" s="13"/>
      <c r="B27" s="152"/>
      <c r="C27" s="153"/>
      <c r="D27" s="153"/>
      <c r="E27" s="153"/>
      <c r="F27" s="153"/>
      <c r="G27" s="154"/>
      <c r="H27" s="51"/>
      <c r="I27" s="13"/>
    </row>
    <row r="28" spans="1:9" s="14" customFormat="1" ht="15" x14ac:dyDescent="0.25">
      <c r="A28" s="13"/>
      <c r="B28" s="49" t="s">
        <v>122</v>
      </c>
      <c r="C28" s="68">
        <v>935</v>
      </c>
      <c r="D28" s="69">
        <v>935</v>
      </c>
      <c r="E28" s="69">
        <v>935</v>
      </c>
      <c r="F28" s="69">
        <v>935</v>
      </c>
      <c r="G28" s="70">
        <v>935</v>
      </c>
      <c r="H28" s="51"/>
      <c r="I28" s="13"/>
    </row>
    <row r="29" spans="1:9" s="14" customFormat="1" ht="15" x14ac:dyDescent="0.25">
      <c r="A29" s="13"/>
      <c r="B29" s="49" t="s">
        <v>123</v>
      </c>
      <c r="C29" s="59">
        <v>2300</v>
      </c>
      <c r="D29" s="35">
        <v>2300</v>
      </c>
      <c r="E29" s="35">
        <v>2300</v>
      </c>
      <c r="F29" s="35">
        <v>2300</v>
      </c>
      <c r="G29" s="71">
        <v>2300</v>
      </c>
      <c r="H29" s="51"/>
      <c r="I29" s="13"/>
    </row>
    <row r="30" spans="1:9" s="14" customFormat="1" ht="15" x14ac:dyDescent="0.25">
      <c r="A30" s="13"/>
      <c r="B30" s="49" t="s">
        <v>124</v>
      </c>
      <c r="C30" s="59">
        <v>2300</v>
      </c>
      <c r="D30" s="35">
        <v>2300</v>
      </c>
      <c r="E30" s="35">
        <v>2300</v>
      </c>
      <c r="F30" s="35">
        <v>2300</v>
      </c>
      <c r="G30" s="71">
        <v>2300</v>
      </c>
      <c r="H30" s="51"/>
      <c r="I30" s="13"/>
    </row>
    <row r="31" spans="1:9" s="14" customFormat="1" thickBot="1" x14ac:dyDescent="0.3">
      <c r="A31" s="13"/>
      <c r="B31" s="50" t="s">
        <v>125</v>
      </c>
      <c r="C31" s="60">
        <v>300</v>
      </c>
      <c r="D31" s="61">
        <v>300</v>
      </c>
      <c r="E31" s="61">
        <v>300</v>
      </c>
      <c r="F31" s="61">
        <v>300</v>
      </c>
      <c r="G31" s="72">
        <v>300</v>
      </c>
      <c r="H31" s="51"/>
      <c r="I31" s="13"/>
    </row>
    <row r="32" spans="1:9" s="14" customFormat="1" thickBot="1" x14ac:dyDescent="0.3">
      <c r="A32" s="13"/>
      <c r="B32" s="152"/>
      <c r="C32" s="153"/>
      <c r="D32" s="153"/>
      <c r="E32" s="153"/>
      <c r="F32" s="153"/>
      <c r="G32" s="154"/>
      <c r="H32" s="51"/>
      <c r="I32" s="13"/>
    </row>
    <row r="33" spans="1:9" s="14" customFormat="1" ht="15" x14ac:dyDescent="0.25">
      <c r="A33" s="13"/>
      <c r="B33" s="49" t="s">
        <v>127</v>
      </c>
      <c r="C33" s="68">
        <f>C23*C28</f>
        <v>131835</v>
      </c>
      <c r="D33" s="69">
        <f t="shared" ref="D33:G33" si="4">D23*D28</f>
        <v>126225</v>
      </c>
      <c r="E33" s="69">
        <f t="shared" si="4"/>
        <v>126225</v>
      </c>
      <c r="F33" s="69">
        <f t="shared" si="4"/>
        <v>126225</v>
      </c>
      <c r="G33" s="70">
        <f t="shared" si="4"/>
        <v>126225</v>
      </c>
      <c r="H33" s="51"/>
      <c r="I33" s="13"/>
    </row>
    <row r="34" spans="1:9" s="14" customFormat="1" ht="15" x14ac:dyDescent="0.25">
      <c r="A34" s="13"/>
      <c r="B34" s="49" t="s">
        <v>128</v>
      </c>
      <c r="C34" s="59">
        <f>C24*C29</f>
        <v>6900</v>
      </c>
      <c r="D34" s="35">
        <f t="shared" ref="D34:G34" si="5">D24*D29</f>
        <v>2300</v>
      </c>
      <c r="E34" s="35">
        <f t="shared" si="5"/>
        <v>2300</v>
      </c>
      <c r="F34" s="35">
        <f t="shared" si="5"/>
        <v>2300</v>
      </c>
      <c r="G34" s="71">
        <f t="shared" si="5"/>
        <v>2300</v>
      </c>
      <c r="H34" s="51"/>
      <c r="I34" s="13"/>
    </row>
    <row r="35" spans="1:9" s="14" customFormat="1" ht="15" x14ac:dyDescent="0.25">
      <c r="A35" s="13"/>
      <c r="B35" s="49" t="s">
        <v>129</v>
      </c>
      <c r="C35" s="59">
        <f>C25*C30</f>
        <v>2300</v>
      </c>
      <c r="D35" s="35">
        <f t="shared" ref="D35:G35" si="6">D25*D30</f>
        <v>0</v>
      </c>
      <c r="E35" s="35">
        <f t="shared" si="6"/>
        <v>0</v>
      </c>
      <c r="F35" s="35">
        <f t="shared" si="6"/>
        <v>0</v>
      </c>
      <c r="G35" s="71">
        <f t="shared" si="6"/>
        <v>0</v>
      </c>
      <c r="H35" s="51"/>
      <c r="I35" s="13"/>
    </row>
    <row r="36" spans="1:9" s="14" customFormat="1" thickBot="1" x14ac:dyDescent="0.3">
      <c r="A36" s="13"/>
      <c r="B36" s="50" t="s">
        <v>130</v>
      </c>
      <c r="C36" s="60">
        <f>C26*C31</f>
        <v>0</v>
      </c>
      <c r="D36" s="61">
        <f t="shared" ref="D36:G36" si="7">D26*D31</f>
        <v>0</v>
      </c>
      <c r="E36" s="61">
        <f t="shared" si="7"/>
        <v>0</v>
      </c>
      <c r="F36" s="61">
        <f t="shared" si="7"/>
        <v>0</v>
      </c>
      <c r="G36" s="72">
        <f t="shared" si="7"/>
        <v>0</v>
      </c>
      <c r="H36" s="62"/>
      <c r="I36" s="13"/>
    </row>
    <row r="37" spans="1:9" s="14" customFormat="1" thickBot="1" x14ac:dyDescent="0.3">
      <c r="A37" s="13"/>
      <c r="B37" s="13"/>
      <c r="C37" s="13"/>
      <c r="D37" s="13"/>
      <c r="E37" s="13"/>
      <c r="F37" s="13"/>
      <c r="G37" s="13"/>
      <c r="H37" s="13"/>
      <c r="I37" s="13"/>
    </row>
    <row r="38" spans="1:9" s="14" customFormat="1" ht="18.75" thickBot="1" x14ac:dyDescent="0.3">
      <c r="A38" s="13"/>
      <c r="B38" s="42" t="s">
        <v>126</v>
      </c>
      <c r="C38" s="40">
        <f>SUM(C33:C36)</f>
        <v>141035</v>
      </c>
      <c r="D38" s="40">
        <f t="shared" ref="D38:G38" si="8">SUM(D33:D36)</f>
        <v>128525</v>
      </c>
      <c r="E38" s="40">
        <f t="shared" si="8"/>
        <v>128525</v>
      </c>
      <c r="F38" s="40">
        <f t="shared" si="8"/>
        <v>128525</v>
      </c>
      <c r="G38" s="40">
        <f t="shared" si="8"/>
        <v>128525</v>
      </c>
      <c r="H38" s="13"/>
      <c r="I38" s="13"/>
    </row>
    <row r="39" spans="1:9" s="14" customFormat="1" ht="15" x14ac:dyDescent="0.25">
      <c r="A39" s="13"/>
      <c r="B39" s="13"/>
      <c r="C39" s="13"/>
      <c r="D39" s="13"/>
      <c r="E39" s="13"/>
      <c r="F39" s="13"/>
      <c r="G39" s="13"/>
      <c r="H39" s="13"/>
      <c r="I39" s="13"/>
    </row>
  </sheetData>
  <mergeCells count="7">
    <mergeCell ref="B27:G27"/>
    <mergeCell ref="B32:G32"/>
    <mergeCell ref="B2:H2"/>
    <mergeCell ref="B3:H3"/>
    <mergeCell ref="B6:G6"/>
    <mergeCell ref="B11:G11"/>
    <mergeCell ref="B15:G15"/>
  </mergeCells>
  <pageMargins left="0.7" right="0.7" top="0.75" bottom="0.75" header="0.3" footer="0.3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10" sqref="C10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155" t="s">
        <v>0</v>
      </c>
      <c r="C2" s="156"/>
      <c r="D2" s="1"/>
    </row>
    <row r="3" spans="1:4" ht="20.25" thickBot="1" x14ac:dyDescent="0.3">
      <c r="A3" s="1"/>
      <c r="B3" s="157" t="s">
        <v>1</v>
      </c>
      <c r="C3" s="158"/>
      <c r="D3" s="1"/>
    </row>
    <row r="4" spans="1:4" x14ac:dyDescent="0.2">
      <c r="A4" s="1"/>
      <c r="B4" s="3">
        <v>1</v>
      </c>
      <c r="C4" s="4" t="s">
        <v>147</v>
      </c>
      <c r="D4" s="1"/>
    </row>
    <row r="5" spans="1:4" x14ac:dyDescent="0.2">
      <c r="A5" s="1"/>
      <c r="B5" s="5">
        <f t="shared" ref="B5:B28" si="0">B4+1</f>
        <v>2</v>
      </c>
      <c r="C5" s="6" t="s">
        <v>148</v>
      </c>
      <c r="D5" s="1"/>
    </row>
    <row r="6" spans="1:4" x14ac:dyDescent="0.2">
      <c r="A6" s="1"/>
      <c r="B6" s="5">
        <f t="shared" si="0"/>
        <v>3</v>
      </c>
      <c r="C6" s="6" t="s">
        <v>151</v>
      </c>
      <c r="D6" s="1"/>
    </row>
    <row r="7" spans="1:4" x14ac:dyDescent="0.2">
      <c r="A7" s="1"/>
      <c r="B7" s="5">
        <f t="shared" si="0"/>
        <v>4</v>
      </c>
      <c r="C7" s="6" t="s">
        <v>152</v>
      </c>
      <c r="D7" s="1"/>
    </row>
    <row r="8" spans="1:4" x14ac:dyDescent="0.2">
      <c r="A8" s="1"/>
      <c r="B8" s="5">
        <f t="shared" si="0"/>
        <v>5</v>
      </c>
      <c r="C8" s="6" t="s">
        <v>153</v>
      </c>
      <c r="D8" s="1"/>
    </row>
    <row r="9" spans="1:4" ht="15" customHeight="1" x14ac:dyDescent="0.2">
      <c r="A9" s="1"/>
      <c r="B9" s="5">
        <f t="shared" si="0"/>
        <v>6</v>
      </c>
      <c r="C9" s="6" t="s">
        <v>160</v>
      </c>
      <c r="D9" s="1"/>
    </row>
    <row r="10" spans="1:4" x14ac:dyDescent="0.2">
      <c r="A10" s="1"/>
      <c r="B10" s="5">
        <f t="shared" si="0"/>
        <v>7</v>
      </c>
      <c r="C10" s="6" t="s">
        <v>155</v>
      </c>
      <c r="D10" s="1"/>
    </row>
    <row r="11" spans="1:4" x14ac:dyDescent="0.2">
      <c r="A11" s="1"/>
      <c r="B11" s="5">
        <f t="shared" si="0"/>
        <v>8</v>
      </c>
      <c r="C11" s="6" t="s">
        <v>159</v>
      </c>
      <c r="D11" s="1"/>
    </row>
    <row r="12" spans="1:4" x14ac:dyDescent="0.2">
      <c r="A12" s="1"/>
      <c r="B12" s="5">
        <f t="shared" si="0"/>
        <v>9</v>
      </c>
      <c r="C12" s="6" t="s">
        <v>158</v>
      </c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/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 and PP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2018-09-28T08:45:11Z</cp:lastPrinted>
  <dcterms:created xsi:type="dcterms:W3CDTF">2018-07-03T08:09:41Z</dcterms:created>
  <dcterms:modified xsi:type="dcterms:W3CDTF">2018-10-02T13:50:33Z</dcterms:modified>
</cp:coreProperties>
</file>