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6th July 2023\"/>
    </mc:Choice>
  </mc:AlternateContent>
  <bookViews>
    <workbookView xWindow="0" yWindow="0" windowWidth="24000" windowHeight="9585" tabRatio="634"/>
  </bookViews>
  <sheets>
    <sheet name="SUMMARY" sheetId="4" r:id="rId1"/>
    <sheet name="INCOME" sheetId="2" r:id="rId2"/>
    <sheet name="EXPENDITURE" sheetId="7" r:id="rId3"/>
    <sheet name="Appendix 1 - Brought forward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K9" i="5" l="1"/>
  <c r="D183" i="7" l="1"/>
  <c r="E176" i="7"/>
  <c r="D176" i="7"/>
  <c r="E130" i="7" l="1"/>
  <c r="D130" i="7"/>
  <c r="E162" i="7"/>
  <c r="D162" i="7"/>
  <c r="D171" i="7" l="1"/>
  <c r="E153" i="7"/>
  <c r="D153" i="7"/>
  <c r="E125" i="7"/>
  <c r="D125" i="7"/>
  <c r="E107" i="7"/>
  <c r="D107" i="7"/>
  <c r="E89" i="7" l="1"/>
  <c r="D89" i="7"/>
  <c r="E111" i="7"/>
  <c r="D111" i="7"/>
  <c r="E61" i="7"/>
  <c r="D61" i="7"/>
  <c r="D132" i="7" l="1"/>
  <c r="E52" i="7"/>
  <c r="D52" i="7"/>
  <c r="E37" i="7" l="1"/>
  <c r="D37" i="7"/>
  <c r="E13" i="7" l="1"/>
  <c r="D13" i="7"/>
  <c r="E28" i="7"/>
  <c r="D28" i="7"/>
  <c r="D185" i="7" l="1"/>
  <c r="E59" i="2"/>
  <c r="D59" i="2"/>
  <c r="E52" i="2"/>
  <c r="D52" i="2"/>
  <c r="E43" i="2"/>
  <c r="D43" i="2"/>
  <c r="E34" i="2"/>
  <c r="D34" i="2"/>
  <c r="E27" i="2"/>
  <c r="D27" i="2"/>
  <c r="E11" i="2" l="1"/>
  <c r="E61" i="2" s="1"/>
  <c r="D21" i="4" s="1"/>
  <c r="D11" i="2"/>
  <c r="D61" i="2" s="1"/>
  <c r="C21" i="4" s="1"/>
  <c r="H31" i="4" l="1"/>
  <c r="D23" i="4" s="1"/>
  <c r="H29" i="4"/>
  <c r="H27" i="4"/>
  <c r="H25" i="4"/>
  <c r="H23" i="4"/>
  <c r="H21" i="4"/>
  <c r="H19" i="4"/>
  <c r="H17" i="4"/>
  <c r="H15" i="4"/>
  <c r="H13" i="4"/>
  <c r="H11" i="4"/>
  <c r="H9" i="4"/>
  <c r="G31" i="4"/>
  <c r="C23" i="4" s="1"/>
  <c r="C29" i="4" s="1"/>
  <c r="G29" i="4"/>
  <c r="G27" i="4"/>
  <c r="G25" i="4"/>
  <c r="G23" i="4"/>
  <c r="G21" i="4"/>
  <c r="G19" i="4"/>
  <c r="G17" i="4"/>
  <c r="G15" i="4"/>
  <c r="G13" i="4"/>
  <c r="G11" i="4"/>
  <c r="G9" i="4"/>
  <c r="F31" i="4"/>
  <c r="F29" i="4"/>
  <c r="F27" i="4"/>
  <c r="F25" i="4"/>
  <c r="F23" i="4"/>
  <c r="F21" i="4"/>
  <c r="F19" i="4"/>
  <c r="F17" i="4"/>
  <c r="F15" i="4"/>
  <c r="F13" i="4"/>
  <c r="F11" i="4"/>
  <c r="F9" i="4"/>
  <c r="H183" i="7"/>
  <c r="H176" i="7"/>
  <c r="H171" i="7"/>
  <c r="H162" i="7"/>
  <c r="H153" i="7"/>
  <c r="H130" i="7"/>
  <c r="H125" i="7"/>
  <c r="H111" i="7"/>
  <c r="H107" i="7"/>
  <c r="H89" i="7"/>
  <c r="H61" i="7"/>
  <c r="H52" i="7"/>
  <c r="H37" i="7"/>
  <c r="H28" i="7"/>
  <c r="H13" i="7"/>
  <c r="H132" i="7" l="1"/>
  <c r="H185" i="7" s="1"/>
  <c r="G183" i="7"/>
  <c r="G176" i="7"/>
  <c r="G162" i="7"/>
  <c r="G171" i="7"/>
  <c r="G153" i="7"/>
  <c r="G130" i="7"/>
  <c r="G125" i="7"/>
  <c r="G111" i="7"/>
  <c r="G107" i="7"/>
  <c r="G89" i="7"/>
  <c r="G61" i="7"/>
  <c r="G52" i="7"/>
  <c r="G37" i="7"/>
  <c r="G28" i="7"/>
  <c r="G13" i="7"/>
  <c r="G132" i="7" l="1"/>
  <c r="G185" i="7" s="1"/>
  <c r="H59" i="2"/>
  <c r="H52" i="2"/>
  <c r="H43" i="2"/>
  <c r="H34" i="2"/>
  <c r="H27" i="2"/>
  <c r="H11" i="2"/>
  <c r="H61" i="2" l="1"/>
  <c r="G59" i="2"/>
  <c r="G52" i="2"/>
  <c r="G43" i="2"/>
  <c r="G34" i="2"/>
  <c r="G27" i="2"/>
  <c r="G11" i="2"/>
  <c r="G61" i="2" s="1"/>
  <c r="D19" i="4" l="1"/>
  <c r="D17" i="4"/>
  <c r="D15" i="4"/>
  <c r="D13" i="4"/>
  <c r="D11" i="4"/>
  <c r="D9" i="4"/>
  <c r="C19" i="4"/>
  <c r="C17" i="4"/>
  <c r="C15" i="4"/>
  <c r="C13" i="4"/>
  <c r="C11" i="4"/>
  <c r="C9" i="4"/>
  <c r="B19" i="4"/>
  <c r="B17" i="4"/>
  <c r="B15" i="4"/>
  <c r="B13" i="4"/>
  <c r="B11" i="4"/>
  <c r="B9" i="4"/>
  <c r="C25" i="5" l="1"/>
  <c r="G10" i="5"/>
  <c r="G34" i="4" l="1"/>
</calcChain>
</file>

<file path=xl/sharedStrings.xml><?xml version="1.0" encoding="utf-8"?>
<sst xmlns="http://schemas.openxmlformats.org/spreadsheetml/2006/main" count="479" uniqueCount="293">
  <si>
    <t>Cost Centre</t>
  </si>
  <si>
    <t>ESFA General Annual Grant (GAG)</t>
  </si>
  <si>
    <t>Pupil Premium</t>
  </si>
  <si>
    <t>Rates</t>
  </si>
  <si>
    <t>Insurance</t>
  </si>
  <si>
    <t>Donations</t>
  </si>
  <si>
    <t>Shenfield High School</t>
  </si>
  <si>
    <t>Teachers</t>
  </si>
  <si>
    <t>Unqualified Teachers</t>
  </si>
  <si>
    <t>Cleaning</t>
  </si>
  <si>
    <t>Water</t>
  </si>
  <si>
    <t>Careers</t>
  </si>
  <si>
    <t>Furniture</t>
  </si>
  <si>
    <t>ESFA - School budget share</t>
  </si>
  <si>
    <t>Minimum funding guarantee</t>
  </si>
  <si>
    <t>Pupil premium</t>
  </si>
  <si>
    <t xml:space="preserve">Other ESFA Grants </t>
  </si>
  <si>
    <t>Sixth form funding 16-19 allocation</t>
  </si>
  <si>
    <t>LA High needs funding (SEN)</t>
  </si>
  <si>
    <t>Other Restricted Income</t>
  </si>
  <si>
    <t>Other Unrestricted Income</t>
  </si>
  <si>
    <t>School games - SGO salary income</t>
  </si>
  <si>
    <t>Lettings</t>
  </si>
  <si>
    <t>Sports centre income</t>
  </si>
  <si>
    <t>Astro income</t>
  </si>
  <si>
    <t>Notes</t>
  </si>
  <si>
    <t>SG150A</t>
  </si>
  <si>
    <t>AGP0101</t>
  </si>
  <si>
    <t>Budget Plan: Income</t>
  </si>
  <si>
    <t>Budget Plan: Expenditure</t>
  </si>
  <si>
    <t>Supply</t>
  </si>
  <si>
    <t>Other Staff Costs</t>
  </si>
  <si>
    <t>Salaries: Support Staff</t>
  </si>
  <si>
    <t>Salaries: Teaching Staff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</si>
  <si>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</si>
  <si>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</si>
  <si>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</si>
  <si>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</si>
  <si>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</si>
  <si>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</si>
  <si>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</si>
  <si>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Cover Supervisers</t>
  </si>
  <si>
    <t>Maintenance of Premises</t>
  </si>
  <si>
    <t>Other Occupancy Costs</t>
  </si>
  <si>
    <t>Other Support, Supplies &amp; Services</t>
  </si>
  <si>
    <t>Other Expenditure</t>
  </si>
  <si>
    <t>Curriculum Department Budgets</t>
  </si>
  <si>
    <t>Description</t>
  </si>
  <si>
    <t>Astro expenditure</t>
  </si>
  <si>
    <t>Sports Centre</t>
  </si>
  <si>
    <t>640a</t>
  </si>
  <si>
    <t>AGP0201</t>
  </si>
  <si>
    <t>AGP0202</t>
  </si>
  <si>
    <t>Grounds maintenance</t>
  </si>
  <si>
    <t>Swimming pool maintenance</t>
  </si>
  <si>
    <t>Energy</t>
  </si>
  <si>
    <t>Art</t>
  </si>
  <si>
    <t>Performing Arts Professionals</t>
  </si>
  <si>
    <t>Drama</t>
  </si>
  <si>
    <t>Music</t>
  </si>
  <si>
    <t>English</t>
  </si>
  <si>
    <t>Modern Languages</t>
  </si>
  <si>
    <t>Social Sciences</t>
  </si>
  <si>
    <t>Science</t>
  </si>
  <si>
    <t>Business Studies</t>
  </si>
  <si>
    <t>Mathematics</t>
  </si>
  <si>
    <t xml:space="preserve">PE </t>
  </si>
  <si>
    <t>Cricket Academy</t>
  </si>
  <si>
    <t>Football Academy</t>
  </si>
  <si>
    <t>STEM</t>
  </si>
  <si>
    <t>Educational Support, Supplies &amp; Services</t>
  </si>
  <si>
    <t>Vocational animals</t>
  </si>
  <si>
    <t>Yr11 work experience</t>
  </si>
  <si>
    <t>Library</t>
  </si>
  <si>
    <t>SG150</t>
  </si>
  <si>
    <t>School games</t>
  </si>
  <si>
    <t>Exam Costs</t>
  </si>
  <si>
    <t>Pupil Support Services</t>
  </si>
  <si>
    <t>Primary liason</t>
  </si>
  <si>
    <t>Field study support</t>
  </si>
  <si>
    <t>SFLAC</t>
  </si>
  <si>
    <t>Looked after children</t>
  </si>
  <si>
    <t>FSM Students</t>
  </si>
  <si>
    <t>16-18 Bursary funding</t>
  </si>
  <si>
    <t>Communictaions</t>
  </si>
  <si>
    <t>Office expenses</t>
  </si>
  <si>
    <t>Postage</t>
  </si>
  <si>
    <t>Professional fees</t>
  </si>
  <si>
    <t>Licences &amp; subscriptions</t>
  </si>
  <si>
    <t>First aid</t>
  </si>
  <si>
    <t>Hospitality</t>
  </si>
  <si>
    <t>Working environment</t>
  </si>
  <si>
    <t>Minibus costs</t>
  </si>
  <si>
    <t>Governors</t>
  </si>
  <si>
    <t>Marketing</t>
  </si>
  <si>
    <t>School improvement</t>
  </si>
  <si>
    <t>DFC</t>
  </si>
  <si>
    <t>Headteacher</t>
  </si>
  <si>
    <t>IT Maintenance</t>
  </si>
  <si>
    <t>Comms maintenance</t>
  </si>
  <si>
    <t>Departmental services</t>
  </si>
  <si>
    <t>Staff training</t>
  </si>
  <si>
    <t>Other staff costs</t>
  </si>
  <si>
    <t>Staff recruitment</t>
  </si>
  <si>
    <t>FSM Staff</t>
  </si>
  <si>
    <t>Salix loan repayments</t>
  </si>
  <si>
    <t>Irrecoverable VAT</t>
  </si>
  <si>
    <t>Income</t>
  </si>
  <si>
    <t>Expenditure</t>
  </si>
  <si>
    <t>This budget was approved by the Governing body on:</t>
  </si>
  <si>
    <t>Chair of Governors</t>
  </si>
  <si>
    <t>Chair of Resources</t>
  </si>
  <si>
    <t xml:space="preserve">Shenfield High School </t>
  </si>
  <si>
    <t>Annual Budget Summary</t>
  </si>
  <si>
    <t>Literacy</t>
  </si>
  <si>
    <t>Numeracy</t>
  </si>
  <si>
    <t>Combined Cadet Force</t>
  </si>
  <si>
    <t>PREP</t>
  </si>
  <si>
    <t>Technology Maintenance Costs</t>
  </si>
  <si>
    <t xml:space="preserve">Other Local Authority Grants </t>
  </si>
  <si>
    <t>Capital Income</t>
  </si>
  <si>
    <t>CIF Project 2</t>
  </si>
  <si>
    <t>Capital Expenditure</t>
  </si>
  <si>
    <t xml:space="preserve">Engineering </t>
  </si>
  <si>
    <t>LA Essex LAC</t>
  </si>
  <si>
    <t>Catering maintenance</t>
  </si>
  <si>
    <t>CIF Loan repayment</t>
  </si>
  <si>
    <t>Computer Science</t>
  </si>
  <si>
    <r>
      <t xml:space="preserve">Name:         </t>
    </r>
    <r>
      <rPr>
        <b/>
        <sz val="12"/>
        <color theme="1"/>
        <rFont val="Tahoma"/>
        <family val="2"/>
      </rPr>
      <t>J. Swettenham</t>
    </r>
  </si>
  <si>
    <r>
      <t xml:space="preserve">Name:          </t>
    </r>
    <r>
      <rPr>
        <b/>
        <sz val="12"/>
        <color theme="1"/>
        <rFont val="Tahoma"/>
        <family val="2"/>
      </rPr>
      <t>K. Boulton</t>
    </r>
  </si>
  <si>
    <t>Media Studies</t>
  </si>
  <si>
    <t>Staff Room Fund</t>
  </si>
  <si>
    <t>Geography</t>
  </si>
  <si>
    <t>History</t>
  </si>
  <si>
    <t xml:space="preserve">Pastoral </t>
  </si>
  <si>
    <t xml:space="preserve">6th Form </t>
  </si>
  <si>
    <t>Productions Maintenance</t>
  </si>
  <si>
    <t xml:space="preserve">CIF Project 1 </t>
  </si>
  <si>
    <t xml:space="preserve">Other authorities income LAC\SEN </t>
  </si>
  <si>
    <t>Post-LAC</t>
  </si>
  <si>
    <t>Eduaction Support</t>
  </si>
  <si>
    <t>303a</t>
  </si>
  <si>
    <t>Drama Productions</t>
  </si>
  <si>
    <t>304a</t>
  </si>
  <si>
    <t>Music Productions</t>
  </si>
  <si>
    <t>Jack Petchey</t>
  </si>
  <si>
    <t>Total</t>
  </si>
  <si>
    <t>TR</t>
  </si>
  <si>
    <t>AGP202</t>
  </si>
  <si>
    <t>Astro sinking fund in year contribution</t>
  </si>
  <si>
    <r>
      <t xml:space="preserve">Teachers Pay Grant </t>
    </r>
    <r>
      <rPr>
        <sz val="9"/>
        <color indexed="8"/>
        <rFont val="Tahoma"/>
        <family val="2"/>
      </rPr>
      <t>(6th form only)</t>
    </r>
  </si>
  <si>
    <t>Teachers Pension Grant (6th form only)</t>
  </si>
  <si>
    <t>School imp. DFC</t>
  </si>
  <si>
    <t>Transfer of funds between cost centres</t>
  </si>
  <si>
    <t>Astro sinking fund reserves</t>
  </si>
  <si>
    <t>Pupil Premium transfers to other cost centres</t>
  </si>
  <si>
    <t>Total In-year Income</t>
  </si>
  <si>
    <t>Total Staff Salary Cost</t>
  </si>
  <si>
    <t>Recovery Premium</t>
  </si>
  <si>
    <t>Other Income</t>
  </si>
  <si>
    <t xml:space="preserve">Premises </t>
  </si>
  <si>
    <t>Teaching staff - additional hours</t>
  </si>
  <si>
    <t>Support staff - additional hours\overtime</t>
  </si>
  <si>
    <t>Leadership - SLT</t>
  </si>
  <si>
    <t>Administrative - including SLT</t>
  </si>
  <si>
    <t>Gateway centre</t>
  </si>
  <si>
    <t>Pupil Premium &amp; Recovery Premium</t>
  </si>
  <si>
    <t>Pupil exclusion\referral</t>
  </si>
  <si>
    <t>Capital works &amp; improvements</t>
  </si>
  <si>
    <t>In-year surplus\deficit</t>
  </si>
  <si>
    <t>Bursary Funding</t>
  </si>
  <si>
    <t>Duke of Edinburgh</t>
  </si>
  <si>
    <t>PTA</t>
  </si>
  <si>
    <t>School Games</t>
  </si>
  <si>
    <t>TR916</t>
  </si>
  <si>
    <t>Sports Camp</t>
  </si>
  <si>
    <t>Supplementary Grant</t>
  </si>
  <si>
    <t>School-led tuition fund</t>
  </si>
  <si>
    <t>16-19 tuition fund</t>
  </si>
  <si>
    <t>Food Science</t>
  </si>
  <si>
    <t>Alternative Education &amp; Tutoring</t>
  </si>
  <si>
    <t>Pastoral 6th form - raised money</t>
  </si>
  <si>
    <t>SSI Grant (CCF)</t>
  </si>
  <si>
    <t>Estate maintenance</t>
  </si>
  <si>
    <t>Estate Management</t>
  </si>
  <si>
    <t>Mainstream schools additional grnat (MSAG)</t>
  </si>
  <si>
    <t>September 2023 to August 2024</t>
  </si>
  <si>
    <t xml:space="preserve"> September 2023 to August 2024</t>
  </si>
  <si>
    <t>Allocated</t>
  </si>
  <si>
    <t>Updated</t>
  </si>
  <si>
    <t>2022-23 Allocated</t>
  </si>
  <si>
    <t>2022-23 Updated</t>
  </si>
  <si>
    <r>
      <t xml:space="preserve">Name:          </t>
    </r>
    <r>
      <rPr>
        <b/>
        <sz val="12"/>
        <color theme="1"/>
        <rFont val="Tahoma"/>
        <family val="2"/>
      </rPr>
      <t>C. Costello</t>
    </r>
  </si>
  <si>
    <t>Total In-year Expediture</t>
  </si>
  <si>
    <t>Other Educational Departments Budgets</t>
  </si>
  <si>
    <t>Sub-total</t>
  </si>
  <si>
    <t>Astro sinking funds b/f unspent in 2023-24</t>
  </si>
  <si>
    <t xml:space="preserve">Safeguarding and Support </t>
  </si>
  <si>
    <t>Pupil Premium - Cost centre transfers</t>
  </si>
  <si>
    <t>Reprographics charges to depts</t>
  </si>
  <si>
    <t>Brought forward funds - forecast as of May 2023 Budget Forecast</t>
  </si>
  <si>
    <t>GAG Statement</t>
  </si>
  <si>
    <t>Jack Petchy</t>
  </si>
  <si>
    <t>Trips</t>
  </si>
  <si>
    <t>Active Essex - pool grant 3</t>
  </si>
  <si>
    <t xml:space="preserve">OtherTR coded cost centres </t>
  </si>
  <si>
    <t>Salix PSDS</t>
  </si>
  <si>
    <t>assumed 3% unfunded increase Sept 23</t>
  </si>
  <si>
    <t>assumed 3% unfunded increase Apr 23 and Apr 24</t>
  </si>
  <si>
    <t>inc holiday revision, aptitude testing, moderation</t>
  </si>
  <si>
    <t>Duty meal allocations</t>
  </si>
  <si>
    <t>courses and travel costs</t>
  </si>
  <si>
    <t xml:space="preserve">agency buyout fees £27k, funded qualifications £9k, flu vaccinations £2k, occupational health, ECT training </t>
  </si>
  <si>
    <t>DBS fees, advertising</t>
  </si>
  <si>
    <t>22-23 long term supply needed, reduction expected</t>
  </si>
  <si>
    <t>pitch maintenance service, goals, equipment, repairs</t>
  </si>
  <si>
    <t>current sinking fund balance £145k, 23-24 addition on hold</t>
  </si>
  <si>
    <t>sits in revenue brought forward and is allocated in 1st virement in Sept</t>
  </si>
  <si>
    <t>alarm and monitoring, servicing and equipment purchase/repairs</t>
  </si>
  <si>
    <t>contract £23k, additional maintenance to pitches £6k, improvements needed in 23-24</t>
  </si>
  <si>
    <t>servicing, bacterial testing, chemicals, repairs</t>
  </si>
  <si>
    <t>Improvements, equipment, installations (review pending to consider 610 and 605 merge)</t>
  </si>
  <si>
    <t>contracts &amp; servicing £25k, repairs, maintenance, decoration, supplies</t>
  </si>
  <si>
    <t>Gas £100k, Elec £175k, solar panel elec £5.5k, School house, meter operator and data charges</t>
  </si>
  <si>
    <t>Water &amp; sewerage costs</t>
  </si>
  <si>
    <t>including lift and plant inspection</t>
  </si>
  <si>
    <t>invigilators £28k, entry fees £167k</t>
  </si>
  <si>
    <t>Contract services £192k based on 22-23 rates (possible additional cost to bring inhouse being investigated), bin collections, hand dryers, washroom services</t>
  </si>
  <si>
    <t>no longer kept</t>
  </si>
  <si>
    <t>SEND</t>
  </si>
  <si>
    <t>Vocational Centre</t>
  </si>
  <si>
    <t>Sports competition costs</t>
  </si>
  <si>
    <r>
      <t xml:space="preserve">coach travel, accomodation, banners, trophies etc.. </t>
    </r>
    <r>
      <rPr>
        <sz val="9"/>
        <color indexed="8"/>
        <rFont val="Tahoma"/>
        <family val="2"/>
      </rPr>
      <t>(dependant on competition success/progression)</t>
    </r>
  </si>
  <si>
    <t>Sports Coaching Services</t>
  </si>
  <si>
    <t>possible replacement franking machine needed so may increase</t>
  </si>
  <si>
    <t>PP &amp; Recovery - Cost centre transfers</t>
  </si>
  <si>
    <t>Reserves brought forward</t>
  </si>
  <si>
    <t>Capital funds brought forward</t>
  </si>
  <si>
    <t>Revenue funds brought forward</t>
  </si>
  <si>
    <t>Reserves</t>
  </si>
  <si>
    <t>Astro Sinking Fund</t>
  </si>
  <si>
    <t>Reserves brought forward from 2022-23</t>
  </si>
  <si>
    <t>Astro Sinking Fund - unspent in 2023-24</t>
  </si>
  <si>
    <t>Expected year end 2023-14</t>
  </si>
  <si>
    <t xml:space="preserve">to cover costs of School Games Organiser who works with Primary schools </t>
  </si>
  <si>
    <t>awards given to nominated students who direct the use of the money to projects in school</t>
  </si>
  <si>
    <t>final payment towards our pool usage expansion project with Active Essex</t>
  </si>
  <si>
    <t>parent donations</t>
  </si>
  <si>
    <t>sports centre lettings</t>
  </si>
  <si>
    <t>Astro letings</t>
  </si>
  <si>
    <t>other school facilities lettings</t>
  </si>
  <si>
    <t>gift aid, sales, bank interest, consultancy, partnerships</t>
  </si>
  <si>
    <t>Capital income provided by DfE</t>
  </si>
  <si>
    <t>inc LSA, Careers, Premises, holiday sessions - expected reductions 23-24</t>
  </si>
  <si>
    <t>software, books, equipment</t>
  </si>
  <si>
    <t>additional coaching staff for extra curricular sessions</t>
  </si>
  <si>
    <t>expeinditure linked to the school games organised for primary schools</t>
  </si>
  <si>
    <t>reprographics, equipment, materials</t>
  </si>
  <si>
    <t>packs for Prep4Sept, reprographics, supplies</t>
  </si>
  <si>
    <t>student planners, equipment and materials to support whole school education</t>
  </si>
  <si>
    <t>badges, rewards, supplies, reprographics</t>
  </si>
  <si>
    <t>costs associated with engaging with feeder primaries</t>
  </si>
  <si>
    <t>reprograhics, materials and supplies</t>
  </si>
  <si>
    <t>supplies for Gateway centre</t>
  </si>
  <si>
    <t>subsidises year 11 and year 12 field study requirements</t>
  </si>
  <si>
    <t xml:space="preserve">support programs, equipment, materials, subscriptions to support </t>
  </si>
  <si>
    <t>funding for children currently in care</t>
  </si>
  <si>
    <t>funding for children who have been adopted from care</t>
  </si>
  <si>
    <t>to cover cost of free school meals to eligible students</t>
  </si>
  <si>
    <t>6th form means tested bursary funding for eligible students</t>
  </si>
  <si>
    <t>discretionary support for small expenses within the PP wider support category</t>
  </si>
  <si>
    <t>PP funds that are already shown as expediture within other budgets</t>
  </si>
  <si>
    <t>digital phone system lease and additional costs</t>
  </si>
  <si>
    <t>equipment and suppliues for central admin teams</t>
  </si>
  <si>
    <t>maintenance, repairs and replacements for kitchen equipment. Annual inspections and clean</t>
  </si>
  <si>
    <t xml:space="preserve">payroll, appeal hearings, health &amp; safety, ICE, Data Protection officer, professional memberships </t>
  </si>
  <si>
    <t>compliance, parent pay, the key, CPOMS safeguarding, whole school subscriptions</t>
  </si>
  <si>
    <t>supplies</t>
  </si>
  <si>
    <t>catering for visitors and interviews etc..</t>
  </si>
  <si>
    <t>water coolers, equipment and materials to support whole school work spaces</t>
  </si>
  <si>
    <t>leavers gifts and cards</t>
  </si>
  <si>
    <t>lease costs, inspections, fuel, MOT</t>
  </si>
  <si>
    <t>NGA membership, governor training etc..</t>
  </si>
  <si>
    <t>promotion materials for school</t>
  </si>
  <si>
    <t>various projects and initiatives to support the school as directed by the Headteacher</t>
  </si>
  <si>
    <t>minor parts and supplies to support school plays and productions</t>
  </si>
  <si>
    <t>IT specific contracts, leases, hardware, software, parts and supplies</t>
  </si>
  <si>
    <t>cabling and parts to support communication sysytems (phone, cctv, radios)</t>
  </si>
  <si>
    <t>will be seperated out and shown in Sept report</t>
  </si>
  <si>
    <r>
      <t xml:space="preserve">photcopier leases, paper, toner, supplies. Cost offset by chargeback to departments for reprographic works </t>
    </r>
    <r>
      <rPr>
        <sz val="10"/>
        <color indexed="8"/>
        <rFont val="Tahoma"/>
        <family val="2"/>
      </rPr>
      <t>(will be seperated out and shown in Sept report)</t>
    </r>
  </si>
  <si>
    <t>Energy efficiency loans that have been awarded to several CIF projects that are repayable over 8 years. One loan has just finalised.</t>
  </si>
  <si>
    <t>most VAT can be recovered but some we are unable to.</t>
  </si>
  <si>
    <t>Loan towards a CIF capital project repayable over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</si>
</sst>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33" x14ac:knownFonts="1">
    <font>
      <sz val="12"/>
      <color theme="1"/>
      <name val="Cambri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4"/>
      <color rgb="FFFFFF00"/>
      <name val="Tahoma"/>
      <family val="2"/>
    </font>
    <font>
      <sz val="12"/>
      <color rgb="FFFFFF00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b/>
      <sz val="14"/>
      <color rgb="FFFFFF00"/>
      <name val="Tahoma"/>
      <family val="2"/>
    </font>
    <font>
      <b/>
      <sz val="12"/>
      <color theme="1"/>
      <name val="Tahoma"/>
      <family val="2"/>
    </font>
    <font>
      <i/>
      <sz val="11"/>
      <color indexed="8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8"/>
      <color theme="1"/>
      <name val="Tahoma"/>
      <family val="2"/>
    </font>
    <font>
      <sz val="11"/>
      <color rgb="FF0070C0"/>
      <name val="Tahoma"/>
      <family val="2"/>
    </font>
    <font>
      <b/>
      <u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12"/>
      <color theme="1"/>
      <name val="Tahoma"/>
      <family val="2"/>
    </font>
    <font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7">
    <xf numFmtId="0" fontId="0" fillId="0" borderId="0" xfId="0"/>
    <xf numFmtId="0" fontId="4" fillId="0" borderId="0" xfId="0" applyFont="1"/>
    <xf numFmtId="0" fontId="4" fillId="2" borderId="0" xfId="0" applyFont="1" applyFill="1"/>
    <xf numFmtId="164" fontId="5" fillId="2" borderId="0" xfId="1" applyNumberFormat="1" applyFont="1" applyFill="1" applyAlignment="1" applyProtection="1">
      <alignment wrapText="1"/>
    </xf>
    <xf numFmtId="49" fontId="5" fillId="2" borderId="0" xfId="1" applyNumberFormat="1" applyFont="1" applyFill="1" applyAlignment="1" applyProtection="1">
      <alignment wrapText="1"/>
    </xf>
    <xf numFmtId="1" fontId="5" fillId="2" borderId="0" xfId="1" applyNumberFormat="1" applyFont="1" applyFill="1" applyProtection="1"/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Border="1" applyAlignment="1" applyProtection="1">
      <alignment wrapText="1"/>
    </xf>
    <xf numFmtId="49" fontId="5" fillId="2" borderId="0" xfId="1" applyNumberFormat="1" applyFont="1" applyFill="1" applyAlignment="1" applyProtection="1">
      <alignment horizontal="center" wrapText="1"/>
    </xf>
    <xf numFmtId="1" fontId="8" fillId="0" borderId="6" xfId="1" applyNumberFormat="1" applyFont="1" applyBorder="1" applyAlignment="1" applyProtection="1">
      <alignment horizontal="center" vertical="center" wrapText="1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164" fontId="9" fillId="2" borderId="0" xfId="1" applyNumberFormat="1" applyFont="1" applyFill="1" applyBorder="1" applyAlignment="1" applyProtection="1">
      <alignment horizontal="right" wrapText="1"/>
    </xf>
    <xf numFmtId="49" fontId="9" fillId="2" borderId="0" xfId="1" applyNumberFormat="1" applyFont="1" applyFill="1" applyBorder="1" applyAlignment="1" applyProtection="1">
      <alignment horizontal="center" wrapText="1"/>
    </xf>
    <xf numFmtId="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>
      <protection locked="0"/>
    </xf>
    <xf numFmtId="164" fontId="8" fillId="0" borderId="4" xfId="1" applyNumberFormat="1" applyFont="1" applyFill="1" applyBorder="1" applyAlignment="1" applyProtection="1">
      <alignment vertical="top" wrapText="1"/>
    </xf>
    <xf numFmtId="1" fontId="8" fillId="0" borderId="6" xfId="1" applyNumberFormat="1" applyFont="1" applyBorder="1" applyAlignment="1" applyProtection="1">
      <alignment horizontal="center" vertical="center"/>
    </xf>
    <xf numFmtId="49" fontId="5" fillId="2" borderId="0" xfId="1" applyNumberFormat="1" applyFont="1" applyFill="1" applyBorder="1" applyAlignment="1" applyProtection="1">
      <alignment horizontal="center" wrapText="1"/>
    </xf>
    <xf numFmtId="49" fontId="15" fillId="2" borderId="0" xfId="1" applyNumberFormat="1" applyFont="1" applyFill="1" applyAlignment="1" applyProtection="1">
      <alignment horizontal="left" wrapText="1"/>
    </xf>
    <xf numFmtId="164" fontId="8" fillId="0" borderId="4" xfId="1" applyNumberFormat="1" applyFont="1" applyFill="1" applyBorder="1" applyAlignment="1" applyProtection="1">
      <alignment vertical="center" wrapText="1"/>
    </xf>
    <xf numFmtId="164" fontId="15" fillId="2" borderId="0" xfId="1" applyNumberFormat="1" applyFont="1" applyFill="1" applyAlignment="1" applyProtection="1">
      <alignment horizontal="right" wrapText="1"/>
    </xf>
    <xf numFmtId="0" fontId="4" fillId="0" borderId="0" xfId="0" applyFont="1" applyAlignment="1">
      <alignment horizontal="center"/>
    </xf>
    <xf numFmtId="1" fontId="5" fillId="2" borderId="0" xfId="1" applyNumberFormat="1" applyFont="1" applyFill="1" applyAlignment="1" applyProtection="1">
      <alignment horizontal="center" wrapText="1"/>
    </xf>
    <xf numFmtId="1" fontId="5" fillId="2" borderId="0" xfId="1" applyNumberFormat="1" applyFont="1" applyFill="1" applyAlignment="1" applyProtection="1">
      <alignment horizontal="center" vertical="center" wrapText="1"/>
    </xf>
    <xf numFmtId="1" fontId="5" fillId="2" borderId="0" xfId="1" applyNumberFormat="1" applyFont="1" applyFill="1" applyBorder="1" applyAlignment="1" applyProtection="1">
      <alignment horizont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15" xfId="0" applyFont="1" applyBorder="1"/>
    <xf numFmtId="165" fontId="4" fillId="0" borderId="15" xfId="0" applyNumberFormat="1" applyFont="1" applyBorder="1" applyAlignment="1">
      <alignment horizontal="right"/>
    </xf>
    <xf numFmtId="0" fontId="21" fillId="0" borderId="15" xfId="0" applyFont="1" applyBorder="1"/>
    <xf numFmtId="165" fontId="21" fillId="0" borderId="15" xfId="0" applyNumberFormat="1" applyFont="1" applyBorder="1" applyAlignment="1">
      <alignment horizontal="right"/>
    </xf>
    <xf numFmtId="0" fontId="19" fillId="0" borderId="15" xfId="0" applyFont="1" applyBorder="1"/>
    <xf numFmtId="165" fontId="19" fillId="0" borderId="15" xfId="0" applyNumberFormat="1" applyFont="1" applyBorder="1" applyAlignment="1">
      <alignment horizontal="right"/>
    </xf>
    <xf numFmtId="165" fontId="4" fillId="0" borderId="15" xfId="0" applyNumberFormat="1" applyFont="1" applyBorder="1"/>
    <xf numFmtId="165" fontId="19" fillId="0" borderId="15" xfId="0" applyNumberFormat="1" applyFont="1" applyBorder="1"/>
    <xf numFmtId="0" fontId="4" fillId="0" borderId="19" xfId="0" applyFont="1" applyBorder="1"/>
    <xf numFmtId="10" fontId="4" fillId="0" borderId="38" xfId="0" applyNumberFormat="1" applyFont="1" applyBorder="1" applyAlignment="1">
      <alignment horizontal="right"/>
    </xf>
    <xf numFmtId="0" fontId="4" fillId="0" borderId="38" xfId="0" applyFont="1" applyBorder="1"/>
    <xf numFmtId="165" fontId="4" fillId="0" borderId="18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4" fillId="0" borderId="40" xfId="0" applyNumberFormat="1" applyFont="1" applyBorder="1"/>
    <xf numFmtId="165" fontId="4" fillId="0" borderId="37" xfId="0" applyNumberFormat="1" applyFont="1" applyBorder="1" applyAlignment="1">
      <alignment horizontal="right"/>
    </xf>
    <xf numFmtId="165" fontId="4" fillId="0" borderId="22" xfId="0" applyNumberFormat="1" applyFont="1" applyBorder="1"/>
    <xf numFmtId="165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/>
    <xf numFmtId="0" fontId="4" fillId="3" borderId="0" xfId="0" applyFont="1" applyFill="1"/>
    <xf numFmtId="0" fontId="18" fillId="2" borderId="0" xfId="0" applyFont="1" applyFill="1"/>
    <xf numFmtId="0" fontId="22" fillId="2" borderId="0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4" fillId="2" borderId="28" xfId="0" applyFont="1" applyFill="1" applyBorder="1"/>
    <xf numFmtId="165" fontId="4" fillId="2" borderId="40" xfId="0" applyNumberFormat="1" applyFont="1" applyFill="1" applyBorder="1" applyAlignment="1">
      <alignment horizontal="right"/>
    </xf>
    <xf numFmtId="165" fontId="4" fillId="2" borderId="40" xfId="0" applyNumberFormat="1" applyFont="1" applyFill="1" applyBorder="1"/>
    <xf numFmtId="0" fontId="19" fillId="2" borderId="0" xfId="0" applyFont="1" applyFill="1" applyBorder="1"/>
    <xf numFmtId="165" fontId="19" fillId="2" borderId="0" xfId="0" applyNumberFormat="1" applyFont="1" applyFill="1" applyBorder="1"/>
    <xf numFmtId="0" fontId="21" fillId="3" borderId="15" xfId="0" applyFont="1" applyFill="1" applyBorder="1"/>
    <xf numFmtId="165" fontId="21" fillId="3" borderId="15" xfId="0" applyNumberFormat="1" applyFont="1" applyFill="1" applyBorder="1"/>
    <xf numFmtId="0" fontId="19" fillId="0" borderId="39" xfId="0" applyFont="1" applyBorder="1"/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 applyProtection="1">
      <alignment horizontal="left" vertical="top" wrapText="1"/>
      <protection locked="0"/>
    </xf>
    <xf numFmtId="1" fontId="5" fillId="2" borderId="0" xfId="1" applyNumberFormat="1" applyFont="1" applyFill="1" applyBorder="1" applyAlignment="1" applyProtection="1">
      <alignment horizontal="center" vertical="top" wrapText="1"/>
      <protection locked="0"/>
    </xf>
    <xf numFmtId="164" fontId="13" fillId="2" borderId="0" xfId="1" applyNumberFormat="1" applyFont="1" applyFill="1" applyBorder="1" applyAlignment="1" applyProtection="1">
      <alignment horizontal="right" vertical="top" wrapText="1"/>
      <protection locked="0"/>
    </xf>
    <xf numFmtId="165" fontId="11" fillId="2" borderId="0" xfId="1" applyNumberFormat="1" applyFont="1" applyFill="1" applyBorder="1" applyProtection="1">
      <protection hidden="1"/>
    </xf>
    <xf numFmtId="3" fontId="9" fillId="2" borderId="0" xfId="1" applyNumberFormat="1" applyFont="1" applyFill="1" applyBorder="1" applyProtection="1">
      <protection locked="0" hidden="1"/>
    </xf>
    <xf numFmtId="165" fontId="4" fillId="2" borderId="0" xfId="0" applyNumberFormat="1" applyFont="1" applyFill="1" applyBorder="1"/>
    <xf numFmtId="0" fontId="21" fillId="2" borderId="0" xfId="0" applyFont="1" applyFill="1" applyBorder="1"/>
    <xf numFmtId="165" fontId="21" fillId="2" borderId="0" xfId="0" applyNumberFormat="1" applyFont="1" applyFill="1" applyBorder="1" applyAlignment="1">
      <alignment horizontal="right"/>
    </xf>
    <xf numFmtId="0" fontId="25" fillId="0" borderId="0" xfId="0" applyFont="1"/>
    <xf numFmtId="0" fontId="26" fillId="0" borderId="0" xfId="0" applyFont="1"/>
    <xf numFmtId="165" fontId="26" fillId="0" borderId="0" xfId="0" applyNumberFormat="1" applyFont="1"/>
    <xf numFmtId="0" fontId="19" fillId="0" borderId="0" xfId="0" applyFont="1"/>
    <xf numFmtId="0" fontId="27" fillId="0" borderId="15" xfId="0" applyFont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165" fontId="26" fillId="0" borderId="1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 wrapText="1"/>
    </xf>
    <xf numFmtId="165" fontId="26" fillId="0" borderId="15" xfId="0" applyNumberFormat="1" applyFont="1" applyBorder="1" applyAlignment="1">
      <alignment horizontal="center" vertical="top"/>
    </xf>
    <xf numFmtId="0" fontId="27" fillId="0" borderId="15" xfId="0" applyFont="1" applyBorder="1" applyAlignment="1">
      <alignment horizontal="right"/>
    </xf>
    <xf numFmtId="165" fontId="27" fillId="0" borderId="15" xfId="0" applyNumberFormat="1" applyFont="1" applyBorder="1"/>
    <xf numFmtId="0" fontId="10" fillId="4" borderId="15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vertical="top" wrapText="1"/>
      <protection locked="0"/>
    </xf>
    <xf numFmtId="164" fontId="5" fillId="4" borderId="27" xfId="1" applyNumberFormat="1" applyFont="1" applyFill="1" applyBorder="1" applyAlignment="1" applyProtection="1">
      <alignment vertical="top" wrapText="1"/>
      <protection locked="0"/>
    </xf>
    <xf numFmtId="1" fontId="5" fillId="4" borderId="22" xfId="1" applyNumberFormat="1" applyFont="1" applyFill="1" applyBorder="1" applyAlignment="1" applyProtection="1">
      <alignment horizontal="center" vertical="top" wrapText="1"/>
      <protection locked="0"/>
    </xf>
    <xf numFmtId="3" fontId="5" fillId="4" borderId="29" xfId="1" applyNumberFormat="1" applyFont="1" applyFill="1" applyBorder="1" applyProtection="1">
      <protection locked="0"/>
    </xf>
    <xf numFmtId="164" fontId="5" fillId="2" borderId="0" xfId="1" applyNumberFormat="1" applyFont="1" applyFill="1" applyBorder="1" applyAlignment="1" applyProtection="1">
      <alignment vertical="top" wrapText="1"/>
      <protection locked="0"/>
    </xf>
    <xf numFmtId="164" fontId="5" fillId="5" borderId="13" xfId="1" applyNumberFormat="1" applyFont="1" applyFill="1" applyBorder="1" applyAlignment="1" applyProtection="1">
      <alignment vertical="top" wrapText="1"/>
      <protection locked="0"/>
    </xf>
    <xf numFmtId="1" fontId="5" fillId="5" borderId="15" xfId="1" quotePrefix="1" applyNumberFormat="1" applyFont="1" applyFill="1" applyBorder="1" applyAlignment="1" applyProtection="1">
      <alignment horizontal="center" vertical="top" wrapText="1"/>
      <protection locked="0"/>
    </xf>
    <xf numFmtId="164" fontId="5" fillId="5" borderId="8" xfId="1" applyNumberFormat="1" applyFont="1" applyFill="1" applyBorder="1" applyAlignment="1" applyProtection="1">
      <alignment vertical="top" wrapText="1"/>
      <protection locked="0"/>
    </xf>
    <xf numFmtId="1" fontId="5" fillId="5" borderId="10" xfId="1" quotePrefix="1" applyNumberFormat="1" applyFont="1" applyFill="1" applyBorder="1" applyAlignment="1" applyProtection="1">
      <alignment horizontal="center" vertical="top" wrapText="1"/>
      <protection locked="0"/>
    </xf>
    <xf numFmtId="3" fontId="5" fillId="5" borderId="12" xfId="1" applyNumberFormat="1" applyFont="1" applyFill="1" applyBorder="1" applyProtection="1">
      <protection locked="0"/>
    </xf>
    <xf numFmtId="3" fontId="5" fillId="5" borderId="29" xfId="1" applyNumberFormat="1" applyFont="1" applyFill="1" applyBorder="1" applyProtection="1">
      <protection locked="0"/>
    </xf>
    <xf numFmtId="164" fontId="5" fillId="5" borderId="23" xfId="1" applyNumberFormat="1" applyFont="1" applyFill="1" applyBorder="1" applyAlignment="1" applyProtection="1">
      <alignment vertical="top" wrapText="1"/>
      <protection locked="0"/>
    </xf>
    <xf numFmtId="1" fontId="5" fillId="5" borderId="9" xfId="1" applyNumberFormat="1" applyFont="1" applyFill="1" applyBorder="1" applyAlignment="1" applyProtection="1">
      <alignment horizontal="center" vertical="top" wrapText="1"/>
      <protection locked="0"/>
    </xf>
    <xf numFmtId="165" fontId="5" fillId="5" borderId="10" xfId="1" applyNumberFormat="1" applyFont="1" applyFill="1" applyBorder="1" applyAlignment="1" applyProtection="1">
      <alignment horizontal="right"/>
      <protection locked="0"/>
    </xf>
    <xf numFmtId="1" fontId="5" fillId="5" borderId="22" xfId="1" applyNumberFormat="1" applyFont="1" applyFill="1" applyBorder="1" applyAlignment="1" applyProtection="1">
      <alignment horizontal="center" vertical="top" wrapText="1"/>
      <protection locked="0"/>
    </xf>
    <xf numFmtId="165" fontId="5" fillId="5" borderId="15" xfId="1" applyNumberFormat="1" applyFont="1" applyFill="1" applyBorder="1" applyAlignment="1" applyProtection="1">
      <alignment horizontal="right"/>
      <protection locked="0"/>
    </xf>
    <xf numFmtId="3" fontId="5" fillId="5" borderId="17" xfId="1" applyNumberFormat="1" applyFont="1" applyFill="1" applyBorder="1" applyProtection="1">
      <protection locked="0"/>
    </xf>
    <xf numFmtId="3" fontId="5" fillId="5" borderId="21" xfId="1" applyNumberFormat="1" applyFont="1" applyFill="1" applyBorder="1" applyProtection="1">
      <protection locked="0" hidden="1"/>
    </xf>
    <xf numFmtId="165" fontId="10" fillId="5" borderId="10" xfId="1" applyNumberFormat="1" applyFont="1" applyFill="1" applyBorder="1" applyAlignment="1" applyProtection="1">
      <alignment horizontal="right" wrapText="1"/>
      <protection locked="0"/>
    </xf>
    <xf numFmtId="165" fontId="10" fillId="5" borderId="15" xfId="1" applyNumberFormat="1" applyFont="1" applyFill="1" applyBorder="1" applyAlignment="1" applyProtection="1">
      <alignment horizontal="right" wrapText="1"/>
      <protection locked="0"/>
    </xf>
    <xf numFmtId="1" fontId="5" fillId="5" borderId="14" xfId="1" quotePrefix="1" applyNumberFormat="1" applyFont="1" applyFill="1" applyBorder="1" applyAlignment="1" applyProtection="1">
      <alignment horizontal="center" vertical="top" wrapText="1"/>
      <protection locked="0"/>
    </xf>
    <xf numFmtId="164" fontId="5" fillId="5" borderId="27" xfId="1" applyNumberFormat="1" applyFont="1" applyFill="1" applyBorder="1" applyAlignment="1" applyProtection="1">
      <alignment vertical="top" wrapText="1"/>
      <protection locked="0"/>
    </xf>
    <xf numFmtId="1" fontId="5" fillId="5" borderId="14" xfId="1" applyNumberFormat="1" applyFont="1" applyFill="1" applyBorder="1" applyAlignment="1" applyProtection="1">
      <alignment horizontal="center" vertical="top" wrapText="1"/>
      <protection locked="0"/>
    </xf>
    <xf numFmtId="165" fontId="10" fillId="5" borderId="15" xfId="1" applyNumberFormat="1" applyFont="1" applyFill="1" applyBorder="1" applyAlignment="1" applyProtection="1">
      <alignment horizontal="right"/>
      <protection locked="0"/>
    </xf>
    <xf numFmtId="165" fontId="10" fillId="4" borderId="24" xfId="1" applyNumberFormat="1" applyFont="1" applyFill="1" applyBorder="1" applyAlignment="1" applyProtection="1">
      <alignment horizontal="right" wrapText="1"/>
      <protection locked="0"/>
    </xf>
    <xf numFmtId="165" fontId="13" fillId="2" borderId="0" xfId="1" applyNumberFormat="1" applyFont="1" applyFill="1" applyBorder="1" applyProtection="1"/>
    <xf numFmtId="0" fontId="10" fillId="5" borderId="10" xfId="0" applyFont="1" applyFill="1" applyBorder="1" applyAlignment="1" applyProtection="1">
      <alignment horizontal="left" vertical="top" wrapText="1"/>
      <protection locked="0"/>
    </xf>
    <xf numFmtId="0" fontId="10" fillId="5" borderId="24" xfId="0" applyFont="1" applyFill="1" applyBorder="1" applyAlignment="1" applyProtection="1">
      <alignment horizontal="left" vertical="top" wrapText="1"/>
      <protection locked="0"/>
    </xf>
    <xf numFmtId="0" fontId="10" fillId="5" borderId="15" xfId="0" applyFont="1" applyFill="1" applyBorder="1" applyAlignment="1" applyProtection="1">
      <alignment horizontal="left" vertical="top" wrapText="1"/>
      <protection locked="0"/>
    </xf>
    <xf numFmtId="0" fontId="10" fillId="5" borderId="36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/>
    <xf numFmtId="165" fontId="23" fillId="2" borderId="0" xfId="0" applyNumberFormat="1" applyFont="1" applyFill="1" applyBorder="1"/>
    <xf numFmtId="3" fontId="13" fillId="5" borderId="17" xfId="1" applyNumberFormat="1" applyFont="1" applyFill="1" applyBorder="1" applyAlignment="1" applyProtection="1">
      <alignment horizontal="center"/>
      <protection locked="0"/>
    </xf>
    <xf numFmtId="3" fontId="13" fillId="5" borderId="12" xfId="1" applyNumberFormat="1" applyFont="1" applyFill="1" applyBorder="1" applyAlignment="1" applyProtection="1">
      <alignment horizontal="center"/>
      <protection locked="0"/>
    </xf>
    <xf numFmtId="3" fontId="13" fillId="5" borderId="29" xfId="1" applyNumberFormat="1" applyFont="1" applyFill="1" applyBorder="1" applyAlignment="1" applyProtection="1">
      <alignment horizontal="center"/>
      <protection locked="0"/>
    </xf>
    <xf numFmtId="165" fontId="24" fillId="5" borderId="15" xfId="1" applyNumberFormat="1" applyFont="1" applyFill="1" applyBorder="1" applyAlignment="1" applyProtection="1">
      <alignment horizontal="right" vertical="top" wrapText="1"/>
      <protection locked="0"/>
    </xf>
    <xf numFmtId="164" fontId="13" fillId="3" borderId="25" xfId="1" applyNumberFormat="1" applyFont="1" applyFill="1" applyBorder="1" applyAlignment="1" applyProtection="1">
      <alignment horizontal="right" vertical="top" wrapText="1"/>
      <protection locked="0"/>
    </xf>
    <xf numFmtId="164" fontId="11" fillId="3" borderId="25" xfId="1" applyNumberFormat="1" applyFont="1" applyFill="1" applyBorder="1" applyAlignment="1" applyProtection="1">
      <alignment horizontal="right" vertical="top" wrapText="1"/>
      <protection locked="0"/>
    </xf>
    <xf numFmtId="49" fontId="15" fillId="2" borderId="0" xfId="1" applyNumberFormat="1" applyFont="1" applyFill="1" applyAlignment="1" applyProtection="1">
      <alignment horizontal="left" wrapText="1"/>
    </xf>
    <xf numFmtId="1" fontId="7" fillId="2" borderId="0" xfId="1" applyNumberFormat="1" applyFont="1" applyFill="1" applyBorder="1" applyAlignment="1" applyProtection="1">
      <alignment horizontal="center" vertical="center"/>
    </xf>
    <xf numFmtId="164" fontId="14" fillId="2" borderId="0" xfId="1" applyNumberFormat="1" applyFont="1" applyFill="1" applyBorder="1" applyAlignment="1" applyProtection="1">
      <alignment vertical="center" wrapText="1"/>
    </xf>
    <xf numFmtId="0" fontId="4" fillId="0" borderId="0" xfId="0" applyFont="1" applyBorder="1"/>
    <xf numFmtId="0" fontId="4" fillId="0" borderId="40" xfId="0" applyFont="1" applyBorder="1"/>
    <xf numFmtId="0" fontId="4" fillId="0" borderId="28" xfId="0" applyFont="1" applyBorder="1"/>
    <xf numFmtId="0" fontId="4" fillId="0" borderId="30" xfId="0" applyFont="1" applyBorder="1"/>
    <xf numFmtId="0" fontId="4" fillId="0" borderId="37" xfId="0" applyFont="1" applyBorder="1"/>
    <xf numFmtId="0" fontId="21" fillId="0" borderId="0" xfId="0" applyFont="1" applyBorder="1"/>
    <xf numFmtId="164" fontId="18" fillId="2" borderId="0" xfId="1" applyNumberFormat="1" applyFont="1" applyFill="1" applyBorder="1" applyAlignment="1" applyProtection="1">
      <alignment horizontal="left" vertical="center" wrapText="1"/>
    </xf>
    <xf numFmtId="164" fontId="12" fillId="3" borderId="31" xfId="1" applyNumberFormat="1" applyFont="1" applyFill="1" applyBorder="1" applyAlignment="1" applyProtection="1">
      <alignment horizontal="center" vertical="top" wrapText="1"/>
      <protection locked="0"/>
    </xf>
    <xf numFmtId="165" fontId="5" fillId="5" borderId="11" xfId="1" applyNumberFormat="1" applyFont="1" applyFill="1" applyBorder="1" applyProtection="1"/>
    <xf numFmtId="164" fontId="5" fillId="5" borderId="51" xfId="1" applyNumberFormat="1" applyFont="1" applyFill="1" applyBorder="1" applyAlignment="1" applyProtection="1">
      <alignment vertical="top" wrapText="1"/>
      <protection locked="0"/>
    </xf>
    <xf numFmtId="3" fontId="13" fillId="5" borderId="50" xfId="1" applyNumberFormat="1" applyFont="1" applyFill="1" applyBorder="1" applyAlignment="1" applyProtection="1">
      <alignment horizontal="center"/>
      <protection locked="0"/>
    </xf>
    <xf numFmtId="49" fontId="16" fillId="0" borderId="5" xfId="1" applyNumberFormat="1" applyFont="1" applyBorder="1" applyAlignment="1" applyProtection="1">
      <alignment horizontal="center" vertical="center" wrapText="1"/>
    </xf>
    <xf numFmtId="165" fontId="5" fillId="5" borderId="16" xfId="1" applyNumberFormat="1" applyFont="1" applyFill="1" applyBorder="1" applyProtection="1"/>
    <xf numFmtId="165" fontId="9" fillId="5" borderId="16" xfId="1" applyNumberFormat="1" applyFont="1" applyFill="1" applyBorder="1" applyProtection="1"/>
    <xf numFmtId="164" fontId="15" fillId="2" borderId="0" xfId="1" applyNumberFormat="1" applyFont="1" applyFill="1" applyAlignment="1" applyProtection="1">
      <alignment horizontal="left" wrapText="1"/>
    </xf>
    <xf numFmtId="3" fontId="5" fillId="0" borderId="21" xfId="1" applyNumberFormat="1" applyFont="1" applyFill="1" applyBorder="1" applyProtection="1">
      <protection locked="0" hidden="1"/>
    </xf>
    <xf numFmtId="3" fontId="5" fillId="0" borderId="21" xfId="1" applyNumberFormat="1" applyFont="1" applyFill="1" applyBorder="1" applyProtection="1">
      <protection locked="0"/>
    </xf>
    <xf numFmtId="3" fontId="9" fillId="0" borderId="21" xfId="1" applyNumberFormat="1" applyFont="1" applyFill="1" applyBorder="1" applyProtection="1">
      <protection locked="0" hidden="1"/>
    </xf>
    <xf numFmtId="0" fontId="21" fillId="0" borderId="0" xfId="0" applyFont="1" applyBorder="1" applyAlignment="1">
      <alignment horizontal="left"/>
    </xf>
    <xf numFmtId="164" fontId="12" fillId="2" borderId="0" xfId="1" applyNumberFormat="1" applyFont="1" applyFill="1" applyBorder="1" applyAlignment="1" applyProtection="1">
      <alignment horizontal="right" vertical="top" wrapText="1"/>
      <protection locked="0"/>
    </xf>
    <xf numFmtId="1" fontId="5" fillId="5" borderId="24" xfId="1" quotePrefix="1" applyNumberFormat="1" applyFont="1" applyFill="1" applyBorder="1" applyAlignment="1" applyProtection="1">
      <alignment horizontal="center" vertical="top" wrapText="1"/>
      <protection locked="0"/>
    </xf>
    <xf numFmtId="165" fontId="10" fillId="5" borderId="24" xfId="1" applyNumberFormat="1" applyFont="1" applyFill="1" applyBorder="1" applyAlignment="1" applyProtection="1">
      <alignment horizontal="right" wrapText="1"/>
      <protection locked="0"/>
    </xf>
    <xf numFmtId="164" fontId="20" fillId="5" borderId="13" xfId="1" applyNumberFormat="1" applyFont="1" applyFill="1" applyBorder="1" applyAlignment="1" applyProtection="1">
      <alignment vertical="top" wrapText="1"/>
      <protection locked="0"/>
    </xf>
    <xf numFmtId="1" fontId="20" fillId="5" borderId="22" xfId="1" applyNumberFormat="1" applyFont="1" applyFill="1" applyBorder="1" applyAlignment="1" applyProtection="1">
      <alignment horizontal="center" vertical="top" wrapText="1"/>
      <protection locked="0"/>
    </xf>
    <xf numFmtId="164" fontId="30" fillId="5" borderId="27" xfId="1" applyNumberFormat="1" applyFont="1" applyFill="1" applyBorder="1" applyAlignment="1" applyProtection="1">
      <alignment vertical="top" wrapText="1"/>
      <protection locked="0"/>
    </xf>
    <xf numFmtId="1" fontId="16" fillId="6" borderId="33" xfId="1" applyNumberFormat="1" applyFont="1" applyFill="1" applyBorder="1" applyAlignment="1" applyProtection="1">
      <alignment horizontal="center" vertical="center" wrapText="1"/>
    </xf>
    <xf numFmtId="165" fontId="5" fillId="6" borderId="11" xfId="1" applyNumberFormat="1" applyFont="1" applyFill="1" applyBorder="1" applyProtection="1"/>
    <xf numFmtId="165" fontId="5" fillId="6" borderId="30" xfId="1" applyNumberFormat="1" applyFont="1" applyFill="1" applyBorder="1" applyProtection="1"/>
    <xf numFmtId="1" fontId="16" fillId="6" borderId="1" xfId="1" applyNumberFormat="1" applyFont="1" applyFill="1" applyBorder="1" applyAlignment="1" applyProtection="1">
      <alignment horizontal="center" vertical="center" wrapText="1"/>
    </xf>
    <xf numFmtId="1" fontId="16" fillId="6" borderId="7" xfId="1" applyNumberFormat="1" applyFont="1" applyFill="1" applyBorder="1" applyAlignment="1" applyProtection="1">
      <alignment horizontal="center" vertical="center" wrapText="1"/>
    </xf>
    <xf numFmtId="165" fontId="5" fillId="6" borderId="16" xfId="1" applyNumberFormat="1" applyFont="1" applyFill="1" applyBorder="1" applyProtection="1"/>
    <xf numFmtId="165" fontId="13" fillId="6" borderId="26" xfId="1" applyNumberFormat="1" applyFont="1" applyFill="1" applyBorder="1" applyProtection="1">
      <protection hidden="1"/>
    </xf>
    <xf numFmtId="165" fontId="5" fillId="6" borderId="33" xfId="1" applyNumberFormat="1" applyFont="1" applyFill="1" applyBorder="1" applyProtection="1"/>
    <xf numFmtId="165" fontId="5" fillId="6" borderId="19" xfId="1" applyNumberFormat="1" applyFont="1" applyFill="1" applyBorder="1" applyProtection="1"/>
    <xf numFmtId="165" fontId="13" fillId="6" borderId="26" xfId="1" applyNumberFormat="1" applyFont="1" applyFill="1" applyBorder="1" applyProtection="1"/>
    <xf numFmtId="165" fontId="11" fillId="6" borderId="26" xfId="1" applyNumberFormat="1" applyFont="1" applyFill="1" applyBorder="1" applyProtection="1">
      <protection hidden="1"/>
    </xf>
    <xf numFmtId="165" fontId="12" fillId="6" borderId="15" xfId="1" applyNumberFormat="1" applyFont="1" applyFill="1" applyBorder="1" applyProtection="1"/>
    <xf numFmtId="165" fontId="10" fillId="6" borderId="16" xfId="1" applyNumberFormat="1" applyFont="1" applyFill="1" applyBorder="1" applyProtection="1"/>
    <xf numFmtId="165" fontId="4" fillId="0" borderId="0" xfId="0" applyNumberFormat="1" applyFont="1" applyBorder="1"/>
    <xf numFmtId="165" fontId="4" fillId="0" borderId="38" xfId="0" applyNumberFormat="1" applyFont="1" applyBorder="1"/>
    <xf numFmtId="165" fontId="4" fillId="0" borderId="37" xfId="0" applyNumberFormat="1" applyFont="1" applyBorder="1"/>
    <xf numFmtId="0" fontId="21" fillId="0" borderId="40" xfId="0" applyFont="1" applyBorder="1"/>
    <xf numFmtId="165" fontId="10" fillId="5" borderId="33" xfId="1" applyNumberFormat="1" applyFont="1" applyFill="1" applyBorder="1" applyProtection="1"/>
    <xf numFmtId="165" fontId="10" fillId="5" borderId="19" xfId="1" applyNumberFormat="1" applyFont="1" applyFill="1" applyBorder="1" applyProtection="1"/>
    <xf numFmtId="165" fontId="10" fillId="5" borderId="18" xfId="1" applyNumberFormat="1" applyFont="1" applyFill="1" applyBorder="1" applyAlignment="1" applyProtection="1">
      <alignment horizontal="right" wrapText="1"/>
      <protection locked="0"/>
    </xf>
    <xf numFmtId="165" fontId="10" fillId="4" borderId="30" xfId="1" applyNumberFormat="1" applyFont="1" applyFill="1" applyBorder="1" applyProtection="1"/>
    <xf numFmtId="165" fontId="17" fillId="4" borderId="24" xfId="1" applyNumberFormat="1" applyFont="1" applyFill="1" applyBorder="1" applyAlignment="1" applyProtection="1">
      <alignment horizontal="right" wrapText="1"/>
      <protection locked="0"/>
    </xf>
    <xf numFmtId="165" fontId="10" fillId="5" borderId="10" xfId="1" applyNumberFormat="1" applyFont="1" applyFill="1" applyBorder="1" applyAlignment="1" applyProtection="1">
      <alignment horizontal="right"/>
      <protection locked="0"/>
    </xf>
    <xf numFmtId="165" fontId="10" fillId="5" borderId="11" xfId="1" applyNumberFormat="1" applyFont="1" applyFill="1" applyBorder="1" applyProtection="1"/>
    <xf numFmtId="165" fontId="10" fillId="5" borderId="24" xfId="1" applyNumberFormat="1" applyFont="1" applyFill="1" applyBorder="1" applyAlignment="1" applyProtection="1">
      <alignment horizontal="right"/>
      <protection locked="0"/>
    </xf>
    <xf numFmtId="165" fontId="10" fillId="5" borderId="30" xfId="1" applyNumberFormat="1" applyFont="1" applyFill="1" applyBorder="1" applyProtection="1"/>
    <xf numFmtId="165" fontId="10" fillId="5" borderId="16" xfId="1" applyNumberFormat="1" applyFont="1" applyFill="1" applyBorder="1" applyProtection="1"/>
    <xf numFmtId="165" fontId="10" fillId="5" borderId="15" xfId="1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Font="1" applyFill="1" applyAlignment="1">
      <alignment vertical="top"/>
    </xf>
    <xf numFmtId="164" fontId="5" fillId="2" borderId="0" xfId="1" applyNumberFormat="1" applyFont="1" applyFill="1" applyAlignment="1" applyProtection="1">
      <alignment vertical="top" wrapText="1"/>
    </xf>
    <xf numFmtId="49" fontId="5" fillId="2" borderId="0" xfId="1" applyNumberFormat="1" applyFont="1" applyFill="1" applyAlignment="1" applyProtection="1">
      <alignment vertical="top" wrapText="1"/>
    </xf>
    <xf numFmtId="1" fontId="5" fillId="2" borderId="0" xfId="1" applyNumberFormat="1" applyFont="1" applyFill="1" applyAlignment="1" applyProtection="1">
      <alignment horizontal="center" vertical="top" wrapText="1"/>
    </xf>
    <xf numFmtId="1" fontId="5" fillId="2" borderId="0" xfId="1" applyNumberFormat="1" applyFont="1" applyFill="1" applyAlignment="1" applyProtection="1">
      <alignment vertical="top"/>
    </xf>
    <xf numFmtId="164" fontId="5" fillId="2" borderId="0" xfId="1" applyNumberFormat="1" applyFont="1" applyFill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64" fontId="18" fillId="2" borderId="0" xfId="1" applyNumberFormat="1" applyFont="1" applyFill="1" applyBorder="1" applyAlignment="1" applyProtection="1">
      <alignment horizontal="left" vertical="top" wrapText="1"/>
    </xf>
    <xf numFmtId="164" fontId="14" fillId="2" borderId="0" xfId="1" applyNumberFormat="1" applyFont="1" applyFill="1" applyBorder="1" applyAlignment="1" applyProtection="1">
      <alignment vertical="top" wrapText="1"/>
    </xf>
    <xf numFmtId="1" fontId="7" fillId="2" borderId="0" xfId="1" applyNumberFormat="1" applyFont="1" applyFill="1" applyBorder="1" applyAlignment="1" applyProtection="1">
      <alignment horizontal="center" vertical="top"/>
    </xf>
    <xf numFmtId="164" fontId="15" fillId="2" borderId="0" xfId="1" applyNumberFormat="1" applyFont="1" applyFill="1" applyAlignment="1" applyProtection="1">
      <alignment horizontal="left" vertical="top" wrapText="1"/>
    </xf>
    <xf numFmtId="49" fontId="15" fillId="2" borderId="0" xfId="1" applyNumberFormat="1" applyFont="1" applyFill="1" applyAlignment="1" applyProtection="1">
      <alignment horizontal="left" vertical="top" wrapText="1"/>
    </xf>
    <xf numFmtId="164" fontId="15" fillId="2" borderId="0" xfId="1" applyNumberFormat="1" applyFont="1" applyFill="1" applyAlignment="1" applyProtection="1">
      <alignment horizontal="right" vertical="top" wrapText="1"/>
    </xf>
    <xf numFmtId="49" fontId="5" fillId="2" borderId="0" xfId="1" applyNumberFormat="1" applyFont="1" applyFill="1" applyAlignment="1" applyProtection="1">
      <alignment horizontal="center" vertical="top" wrapText="1"/>
    </xf>
    <xf numFmtId="1" fontId="7" fillId="2" borderId="32" xfId="1" applyNumberFormat="1" applyFont="1" applyFill="1" applyBorder="1" applyAlignment="1" applyProtection="1">
      <alignment horizontal="center" vertical="top"/>
    </xf>
    <xf numFmtId="164" fontId="8" fillId="0" borderId="47" xfId="1" applyNumberFormat="1" applyFont="1" applyBorder="1" applyAlignment="1" applyProtection="1">
      <alignment horizontal="left" vertical="top" wrapText="1"/>
    </xf>
    <xf numFmtId="49" fontId="16" fillId="0" borderId="46" xfId="1" applyNumberFormat="1" applyFont="1" applyBorder="1" applyAlignment="1" applyProtection="1">
      <alignment horizontal="center" vertical="top" wrapText="1"/>
    </xf>
    <xf numFmtId="1" fontId="8" fillId="0" borderId="48" xfId="1" applyNumberFormat="1" applyFont="1" applyBorder="1" applyAlignment="1" applyProtection="1">
      <alignment horizontal="center" vertical="top" wrapText="1"/>
    </xf>
    <xf numFmtId="1" fontId="8" fillId="0" borderId="33" xfId="1" applyNumberFormat="1" applyFont="1" applyBorder="1" applyAlignment="1" applyProtection="1">
      <alignment horizontal="center" vertical="top"/>
    </xf>
    <xf numFmtId="164" fontId="8" fillId="0" borderId="49" xfId="1" applyNumberFormat="1" applyFont="1" applyBorder="1" applyAlignment="1" applyProtection="1">
      <alignment horizontal="center" vertical="top"/>
      <protection locked="0"/>
    </xf>
    <xf numFmtId="1" fontId="16" fillId="6" borderId="33" xfId="1" applyNumberFormat="1" applyFont="1" applyFill="1" applyBorder="1" applyAlignment="1" applyProtection="1">
      <alignment horizontal="center" vertical="top" wrapText="1"/>
    </xf>
    <xf numFmtId="165" fontId="10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5" fillId="5" borderId="11" xfId="1" applyNumberFormat="1" applyFont="1" applyFill="1" applyBorder="1" applyAlignment="1" applyProtection="1">
      <alignment vertical="top"/>
    </xf>
    <xf numFmtId="3" fontId="5" fillId="5" borderId="12" xfId="1" applyNumberFormat="1" applyFont="1" applyFill="1" applyBorder="1" applyAlignment="1" applyProtection="1">
      <alignment vertical="top"/>
      <protection locked="0"/>
    </xf>
    <xf numFmtId="165" fontId="5" fillId="6" borderId="11" xfId="1" applyNumberFormat="1" applyFont="1" applyFill="1" applyBorder="1" applyAlignment="1" applyProtection="1">
      <alignment vertical="top"/>
    </xf>
    <xf numFmtId="165" fontId="10" fillId="5" borderId="24" xfId="1" applyNumberFormat="1" applyFont="1" applyFill="1" applyBorder="1" applyAlignment="1" applyProtection="1">
      <alignment horizontal="right" vertical="top" wrapText="1"/>
      <protection locked="0"/>
    </xf>
    <xf numFmtId="165" fontId="5" fillId="5" borderId="30" xfId="1" applyNumberFormat="1" applyFont="1" applyFill="1" applyBorder="1" applyAlignment="1" applyProtection="1">
      <alignment vertical="top"/>
    </xf>
    <xf numFmtId="3" fontId="5" fillId="5" borderId="29" xfId="1" applyNumberFormat="1" applyFont="1" applyFill="1" applyBorder="1" applyAlignment="1" applyProtection="1">
      <alignment vertical="top"/>
      <protection locked="0"/>
    </xf>
    <xf numFmtId="165" fontId="5" fillId="6" borderId="30" xfId="1" applyNumberFormat="1" applyFont="1" applyFill="1" applyBorder="1" applyAlignment="1" applyProtection="1">
      <alignment vertical="top"/>
    </xf>
    <xf numFmtId="165" fontId="24" fillId="5" borderId="24" xfId="1" applyNumberFormat="1" applyFont="1" applyFill="1" applyBorder="1" applyAlignment="1" applyProtection="1">
      <alignment horizontal="right" vertical="top" wrapText="1"/>
      <protection locked="0"/>
    </xf>
    <xf numFmtId="3" fontId="24" fillId="5" borderId="29" xfId="1" applyNumberFormat="1" applyFont="1" applyFill="1" applyBorder="1" applyAlignment="1" applyProtection="1">
      <alignment horizontal="center" vertical="top"/>
      <protection locked="0"/>
    </xf>
    <xf numFmtId="3" fontId="11" fillId="5" borderId="21" xfId="1" applyNumberFormat="1" applyFont="1" applyFill="1" applyBorder="1" applyAlignment="1" applyProtection="1">
      <alignment vertical="top"/>
      <protection locked="0" hidden="1"/>
    </xf>
    <xf numFmtId="165" fontId="11" fillId="6" borderId="20" xfId="1" applyNumberFormat="1" applyFont="1" applyFill="1" applyBorder="1" applyAlignment="1" applyProtection="1">
      <alignment vertical="top"/>
      <protection hidden="1"/>
    </xf>
    <xf numFmtId="164" fontId="9" fillId="2" borderId="0" xfId="1" applyNumberFormat="1" applyFont="1" applyFill="1" applyBorder="1" applyAlignment="1" applyProtection="1">
      <alignment horizontal="right" vertical="top" wrapText="1"/>
    </xf>
    <xf numFmtId="49" fontId="9" fillId="2" borderId="0" xfId="1" applyNumberFormat="1" applyFont="1" applyFill="1" applyBorder="1" applyAlignment="1" applyProtection="1">
      <alignment horizontal="center" vertical="top" wrapText="1"/>
    </xf>
    <xf numFmtId="1" fontId="5" fillId="2" borderId="0" xfId="1" applyNumberFormat="1" applyFont="1" applyFill="1" applyBorder="1" applyAlignment="1" applyProtection="1">
      <alignment horizontal="center" vertical="top" wrapText="1"/>
    </xf>
    <xf numFmtId="1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49" fontId="16" fillId="0" borderId="5" xfId="1" applyNumberFormat="1" applyFont="1" applyBorder="1" applyAlignment="1" applyProtection="1">
      <alignment horizontal="center" vertical="top" wrapText="1"/>
    </xf>
    <xf numFmtId="1" fontId="8" fillId="0" borderId="6" xfId="1" applyNumberFormat="1" applyFont="1" applyBorder="1" applyAlignment="1" applyProtection="1">
      <alignment horizontal="center" vertical="top" wrapText="1"/>
    </xf>
    <xf numFmtId="1" fontId="8" fillId="0" borderId="6" xfId="1" applyNumberFormat="1" applyFont="1" applyBorder="1" applyAlignment="1" applyProtection="1">
      <alignment horizontal="center" vertical="top"/>
    </xf>
    <xf numFmtId="164" fontId="8" fillId="0" borderId="7" xfId="1" applyNumberFormat="1" applyFont="1" applyBorder="1" applyAlignment="1" applyProtection="1">
      <alignment horizontal="center" vertical="top"/>
      <protection locked="0"/>
    </xf>
    <xf numFmtId="165" fontId="5" fillId="5" borderId="10" xfId="1" applyNumberFormat="1" applyFont="1" applyFill="1" applyBorder="1" applyAlignment="1" applyProtection="1">
      <alignment horizontal="right" vertical="top"/>
      <protection locked="0"/>
    </xf>
    <xf numFmtId="165" fontId="5" fillId="5" borderId="24" xfId="1" applyNumberFormat="1" applyFont="1" applyFill="1" applyBorder="1" applyAlignment="1" applyProtection="1">
      <alignment horizontal="right" vertical="top"/>
      <protection locked="0"/>
    </xf>
    <xf numFmtId="165" fontId="5" fillId="5" borderId="15" xfId="1" applyNumberFormat="1" applyFont="1" applyFill="1" applyBorder="1" applyAlignment="1" applyProtection="1">
      <alignment horizontal="right" vertical="top"/>
      <protection locked="0"/>
    </xf>
    <xf numFmtId="165" fontId="5" fillId="5" borderId="16" xfId="1" applyNumberFormat="1" applyFont="1" applyFill="1" applyBorder="1" applyAlignment="1" applyProtection="1">
      <alignment vertical="top"/>
    </xf>
    <xf numFmtId="3" fontId="5" fillId="5" borderId="17" xfId="1" applyNumberFormat="1" applyFont="1" applyFill="1" applyBorder="1" applyAlignment="1" applyProtection="1">
      <alignment vertical="top"/>
      <protection locked="0"/>
    </xf>
    <xf numFmtId="165" fontId="5" fillId="6" borderId="16" xfId="1" applyNumberFormat="1" applyFont="1" applyFill="1" applyBorder="1" applyAlignment="1" applyProtection="1">
      <alignment vertical="top"/>
    </xf>
    <xf numFmtId="3" fontId="5" fillId="5" borderId="21" xfId="1" applyNumberFormat="1" applyFont="1" applyFill="1" applyBorder="1" applyAlignment="1" applyProtection="1">
      <alignment vertical="top"/>
      <protection locked="0" hidden="1"/>
    </xf>
    <xf numFmtId="165" fontId="13" fillId="6" borderId="26" xfId="1" applyNumberFormat="1" applyFont="1" applyFill="1" applyBorder="1" applyAlignment="1" applyProtection="1">
      <alignment vertical="top"/>
      <protection hidden="1"/>
    </xf>
    <xf numFmtId="165" fontId="10" fillId="5" borderId="33" xfId="1" applyNumberFormat="1" applyFont="1" applyFill="1" applyBorder="1" applyAlignment="1" applyProtection="1">
      <alignment vertical="top"/>
    </xf>
    <xf numFmtId="165" fontId="5" fillId="6" borderId="33" xfId="1" applyNumberFormat="1" applyFont="1" applyFill="1" applyBorder="1" applyAlignment="1" applyProtection="1">
      <alignment vertical="top"/>
    </xf>
    <xf numFmtId="165" fontId="10" fillId="5" borderId="19" xfId="1" applyNumberFormat="1" applyFont="1" applyFill="1" applyBorder="1" applyAlignment="1" applyProtection="1">
      <alignment vertical="top"/>
    </xf>
    <xf numFmtId="165" fontId="5" fillId="6" borderId="19" xfId="1" applyNumberFormat="1" applyFont="1" applyFill="1" applyBorder="1" applyAlignment="1" applyProtection="1">
      <alignment vertical="top"/>
    </xf>
    <xf numFmtId="3" fontId="13" fillId="5" borderId="17" xfId="1" applyNumberFormat="1" applyFont="1" applyFill="1" applyBorder="1" applyAlignment="1" applyProtection="1">
      <alignment horizontal="center" vertical="top"/>
      <protection locked="0"/>
    </xf>
    <xf numFmtId="3" fontId="5" fillId="0" borderId="21" xfId="1" applyNumberFormat="1" applyFont="1" applyFill="1" applyBorder="1" applyAlignment="1" applyProtection="1">
      <alignment vertical="top"/>
      <protection locked="0" hidden="1"/>
    </xf>
    <xf numFmtId="164" fontId="8" fillId="0" borderId="4" xfId="1" applyNumberFormat="1" applyFont="1" applyFill="1" applyBorder="1" applyAlignment="1" applyProtection="1">
      <alignment horizontal="left" vertical="top" wrapText="1"/>
    </xf>
    <xf numFmtId="3" fontId="13" fillId="5" borderId="12" xfId="1" applyNumberFormat="1" applyFont="1" applyFill="1" applyBorder="1" applyAlignment="1" applyProtection="1">
      <alignment horizontal="center" vertical="top"/>
      <protection locked="0"/>
    </xf>
    <xf numFmtId="3" fontId="13" fillId="5" borderId="29" xfId="1" applyNumberFormat="1" applyFont="1" applyFill="1" applyBorder="1" applyAlignment="1" applyProtection="1">
      <alignment horizontal="center" vertical="top"/>
      <protection locked="0"/>
    </xf>
    <xf numFmtId="165" fontId="20" fillId="6" borderId="30" xfId="1" applyNumberFormat="1" applyFont="1" applyFill="1" applyBorder="1" applyAlignment="1" applyProtection="1">
      <alignment vertical="top"/>
    </xf>
    <xf numFmtId="165" fontId="5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5" fillId="5" borderId="24" xfId="1" applyNumberFormat="1" applyFont="1" applyFill="1" applyBorder="1" applyAlignment="1" applyProtection="1">
      <alignment horizontal="right" vertical="top" wrapText="1"/>
      <protection locked="0"/>
    </xf>
    <xf numFmtId="165" fontId="13" fillId="0" borderId="26" xfId="1" applyNumberFormat="1" applyFont="1" applyBorder="1" applyAlignment="1" applyProtection="1">
      <alignment vertical="top"/>
    </xf>
    <xf numFmtId="3" fontId="5" fillId="0" borderId="21" xfId="1" applyNumberFormat="1" applyFont="1" applyFill="1" applyBorder="1" applyAlignment="1" applyProtection="1">
      <alignment vertical="top"/>
      <protection locked="0"/>
    </xf>
    <xf numFmtId="165" fontId="13" fillId="6" borderId="26" xfId="1" applyNumberFormat="1" applyFont="1" applyFill="1" applyBorder="1" applyAlignment="1" applyProtection="1">
      <alignment vertical="top"/>
    </xf>
    <xf numFmtId="165" fontId="5" fillId="6" borderId="44" xfId="1" applyNumberFormat="1" applyFont="1" applyFill="1" applyBorder="1" applyAlignment="1" applyProtection="1">
      <alignment vertical="top"/>
    </xf>
    <xf numFmtId="165" fontId="9" fillId="5" borderId="16" xfId="1" applyNumberFormat="1" applyFont="1" applyFill="1" applyBorder="1" applyAlignment="1" applyProtection="1">
      <alignment vertical="top"/>
    </xf>
    <xf numFmtId="3" fontId="11" fillId="5" borderId="17" xfId="1" applyNumberFormat="1" applyFont="1" applyFill="1" applyBorder="1" applyAlignment="1" applyProtection="1">
      <alignment horizontal="center" vertical="top"/>
      <protection locked="0"/>
    </xf>
    <xf numFmtId="165" fontId="10" fillId="6" borderId="34" xfId="1" applyNumberFormat="1" applyFont="1" applyFill="1" applyBorder="1" applyAlignment="1" applyProtection="1">
      <alignment vertical="top"/>
    </xf>
    <xf numFmtId="165" fontId="10" fillId="6" borderId="16" xfId="1" applyNumberFormat="1" applyFont="1" applyFill="1" applyBorder="1" applyAlignment="1" applyProtection="1">
      <alignment vertical="top"/>
    </xf>
    <xf numFmtId="165" fontId="10" fillId="5" borderId="15" xfId="1" applyNumberFormat="1" applyFont="1" applyFill="1" applyBorder="1" applyAlignment="1" applyProtection="1">
      <alignment horizontal="right" vertical="top"/>
      <protection locked="0"/>
    </xf>
    <xf numFmtId="165" fontId="5" fillId="6" borderId="34" xfId="1" applyNumberFormat="1" applyFont="1" applyFill="1" applyBorder="1" applyAlignment="1" applyProtection="1">
      <alignment vertical="top"/>
    </xf>
    <xf numFmtId="0" fontId="31" fillId="2" borderId="0" xfId="0" applyFont="1" applyFill="1" applyAlignment="1">
      <alignment vertical="top"/>
    </xf>
    <xf numFmtId="3" fontId="29" fillId="0" borderId="17" xfId="1" applyNumberFormat="1" applyFont="1" applyFill="1" applyBorder="1" applyAlignment="1" applyProtection="1">
      <alignment horizontal="center" vertical="top"/>
      <protection locked="0"/>
    </xf>
    <xf numFmtId="165" fontId="20" fillId="0" borderId="14" xfId="1" applyNumberFormat="1" applyFont="1" applyFill="1" applyBorder="1" applyAlignment="1" applyProtection="1">
      <alignment vertical="top"/>
    </xf>
    <xf numFmtId="0" fontId="31" fillId="0" borderId="0" xfId="0" applyFont="1" applyAlignment="1">
      <alignment vertical="top"/>
    </xf>
    <xf numFmtId="165" fontId="5" fillId="6" borderId="37" xfId="1" applyNumberFormat="1" applyFont="1" applyFill="1" applyBorder="1" applyAlignment="1" applyProtection="1">
      <alignment vertical="top"/>
    </xf>
    <xf numFmtId="165" fontId="20" fillId="0" borderId="34" xfId="1" applyNumberFormat="1" applyFont="1" applyFill="1" applyBorder="1" applyAlignment="1" applyProtection="1">
      <alignment vertical="top"/>
    </xf>
    <xf numFmtId="0" fontId="31" fillId="0" borderId="0" xfId="0" applyFont="1" applyFill="1" applyAlignment="1">
      <alignment vertical="top"/>
    </xf>
    <xf numFmtId="165" fontId="9" fillId="6" borderId="34" xfId="1" applyNumberFormat="1" applyFont="1" applyFill="1" applyBorder="1" applyAlignment="1" applyProtection="1">
      <alignment vertical="top"/>
    </xf>
    <xf numFmtId="165" fontId="9" fillId="6" borderId="16" xfId="1" applyNumberFormat="1" applyFont="1" applyFill="1" applyBorder="1" applyAlignment="1" applyProtection="1">
      <alignment vertical="top"/>
    </xf>
    <xf numFmtId="165" fontId="17" fillId="0" borderId="15" xfId="1" applyNumberFormat="1" applyFont="1" applyFill="1" applyBorder="1" applyAlignment="1" applyProtection="1">
      <alignment horizontal="right" vertical="top"/>
      <protection locked="0"/>
    </xf>
    <xf numFmtId="165" fontId="11" fillId="0" borderId="26" xfId="1" applyNumberFormat="1" applyFont="1" applyBorder="1" applyAlignment="1" applyProtection="1">
      <alignment vertical="top"/>
      <protection hidden="1"/>
    </xf>
    <xf numFmtId="3" fontId="9" fillId="0" borderId="21" xfId="1" applyNumberFormat="1" applyFont="1" applyFill="1" applyBorder="1" applyAlignment="1" applyProtection="1">
      <alignment vertical="top"/>
      <protection locked="0" hidden="1"/>
    </xf>
    <xf numFmtId="165" fontId="11" fillId="6" borderId="42" xfId="1" applyNumberFormat="1" applyFont="1" applyFill="1" applyBorder="1" applyAlignment="1" applyProtection="1">
      <alignment vertical="top"/>
      <protection hidden="1"/>
    </xf>
    <xf numFmtId="165" fontId="11" fillId="6" borderId="15" xfId="1" applyNumberFormat="1" applyFont="1" applyFill="1" applyBorder="1" applyAlignment="1" applyProtection="1">
      <alignment vertical="top"/>
      <protection hidden="1"/>
    </xf>
    <xf numFmtId="165" fontId="11" fillId="2" borderId="0" xfId="1" applyNumberFormat="1" applyFont="1" applyFill="1" applyBorder="1" applyAlignment="1" applyProtection="1">
      <alignment vertical="top"/>
      <protection hidden="1"/>
    </xf>
    <xf numFmtId="3" fontId="9" fillId="2" borderId="0" xfId="1" applyNumberFormat="1" applyFont="1" applyFill="1" applyBorder="1" applyAlignment="1" applyProtection="1">
      <alignment vertical="top"/>
      <protection locked="0" hidden="1"/>
    </xf>
    <xf numFmtId="165" fontId="13" fillId="2" borderId="0" xfId="1" applyNumberFormat="1" applyFont="1" applyFill="1" applyBorder="1" applyAlignment="1" applyProtection="1">
      <alignment vertical="top"/>
      <protection hidden="1"/>
    </xf>
    <xf numFmtId="3" fontId="5" fillId="2" borderId="0" xfId="1" applyNumberFormat="1" applyFont="1" applyFill="1" applyBorder="1" applyAlignment="1" applyProtection="1">
      <alignment vertical="top"/>
      <protection locked="0" hidden="1"/>
    </xf>
    <xf numFmtId="165" fontId="11" fillId="6" borderId="26" xfId="1" applyNumberFormat="1" applyFont="1" applyFill="1" applyBorder="1" applyAlignment="1" applyProtection="1">
      <alignment vertical="top"/>
      <protection hidden="1"/>
    </xf>
    <xf numFmtId="1" fontId="16" fillId="6" borderId="1" xfId="1" applyNumberFormat="1" applyFont="1" applyFill="1" applyBorder="1" applyAlignment="1" applyProtection="1">
      <alignment horizontal="center" vertical="top" wrapText="1"/>
    </xf>
    <xf numFmtId="1" fontId="16" fillId="6" borderId="7" xfId="1" applyNumberFormat="1" applyFont="1" applyFill="1" applyBorder="1" applyAlignment="1" applyProtection="1">
      <alignment horizontal="center" vertical="top" wrapText="1"/>
    </xf>
    <xf numFmtId="165" fontId="5" fillId="4" borderId="30" xfId="1" applyNumberFormat="1" applyFont="1" applyFill="1" applyBorder="1" applyAlignment="1" applyProtection="1">
      <alignment vertical="top"/>
    </xf>
    <xf numFmtId="165" fontId="5" fillId="4" borderId="24" xfId="1" applyNumberFormat="1" applyFont="1" applyFill="1" applyBorder="1" applyAlignment="1" applyProtection="1">
      <alignment horizontal="right" vertical="top" wrapText="1"/>
      <protection locked="0"/>
    </xf>
    <xf numFmtId="3" fontId="5" fillId="4" borderId="29" xfId="1" applyNumberFormat="1" applyFont="1" applyFill="1" applyBorder="1" applyAlignment="1" applyProtection="1">
      <alignment vertical="top"/>
      <protection locked="0"/>
    </xf>
    <xf numFmtId="165" fontId="13" fillId="2" borderId="0" xfId="1" applyNumberFormat="1" applyFont="1" applyFill="1" applyBorder="1" applyAlignment="1" applyProtection="1">
      <alignment vertical="top"/>
    </xf>
    <xf numFmtId="165" fontId="12" fillId="3" borderId="31" xfId="1" applyNumberFormat="1" applyFont="1" applyFill="1" applyBorder="1" applyAlignment="1" applyProtection="1">
      <alignment vertical="top"/>
    </xf>
    <xf numFmtId="164" fontId="5" fillId="2" borderId="0" xfId="1" applyNumberFormat="1" applyFont="1" applyFill="1" applyBorder="1" applyAlignment="1" applyProtection="1">
      <alignment vertical="top" wrapText="1"/>
    </xf>
    <xf numFmtId="49" fontId="5" fillId="2" borderId="0" xfId="1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3" fontId="5" fillId="5" borderId="17" xfId="1" applyNumberFormat="1" applyFont="1" applyFill="1" applyBorder="1" applyAlignment="1" applyProtection="1">
      <alignment vertical="top" wrapText="1"/>
      <protection locked="0"/>
    </xf>
    <xf numFmtId="165" fontId="10" fillId="5" borderId="11" xfId="1" applyNumberFormat="1" applyFont="1" applyFill="1" applyBorder="1" applyAlignment="1" applyProtection="1">
      <alignment vertical="top"/>
    </xf>
    <xf numFmtId="165" fontId="10" fillId="5" borderId="24" xfId="1" applyNumberFormat="1" applyFont="1" applyFill="1" applyBorder="1" applyAlignment="1" applyProtection="1">
      <alignment horizontal="right" vertical="top"/>
      <protection locked="0"/>
    </xf>
    <xf numFmtId="165" fontId="10" fillId="5" borderId="30" xfId="1" applyNumberFormat="1" applyFont="1" applyFill="1" applyBorder="1" applyAlignment="1" applyProtection="1">
      <alignment vertical="top"/>
    </xf>
    <xf numFmtId="165" fontId="17" fillId="5" borderId="15" xfId="1" applyNumberFormat="1" applyFont="1" applyFill="1" applyBorder="1" applyAlignment="1" applyProtection="1">
      <alignment horizontal="right" vertical="top"/>
      <protection locked="0"/>
    </xf>
    <xf numFmtId="165" fontId="17" fillId="5" borderId="30" xfId="1" applyNumberFormat="1" applyFont="1" applyFill="1" applyBorder="1" applyAlignment="1" applyProtection="1">
      <alignment vertical="top"/>
    </xf>
    <xf numFmtId="165" fontId="10" fillId="5" borderId="16" xfId="1" applyNumberFormat="1" applyFont="1" applyFill="1" applyBorder="1" applyAlignment="1" applyProtection="1">
      <alignment vertical="top"/>
    </xf>
    <xf numFmtId="3" fontId="10" fillId="5" borderId="29" xfId="1" applyNumberFormat="1" applyFont="1" applyFill="1" applyBorder="1" applyAlignment="1" applyProtection="1">
      <alignment horizontal="left" vertical="top"/>
      <protection locked="0"/>
    </xf>
    <xf numFmtId="3" fontId="10" fillId="5" borderId="17" xfId="1" applyNumberFormat="1" applyFont="1" applyFill="1" applyBorder="1" applyAlignment="1" applyProtection="1">
      <alignment horizontal="left" vertical="top"/>
      <protection locked="0"/>
    </xf>
    <xf numFmtId="3" fontId="10" fillId="5" borderId="12" xfId="1" applyNumberFormat="1" applyFont="1" applyFill="1" applyBorder="1" applyAlignment="1" applyProtection="1">
      <alignment horizontal="left" vertical="top"/>
      <protection locked="0"/>
    </xf>
    <xf numFmtId="3" fontId="17" fillId="5" borderId="29" xfId="1" applyNumberFormat="1" applyFont="1" applyFill="1" applyBorder="1" applyAlignment="1" applyProtection="1">
      <alignment horizontal="left" vertical="top"/>
      <protection locked="0"/>
    </xf>
    <xf numFmtId="165" fontId="10" fillId="5" borderId="10" xfId="1" applyNumberFormat="1" applyFont="1" applyFill="1" applyBorder="1" applyAlignment="1" applyProtection="1">
      <alignment horizontal="right" vertical="top"/>
      <protection locked="0"/>
    </xf>
    <xf numFmtId="3" fontId="5" fillId="5" borderId="12" xfId="1" applyNumberFormat="1" applyFont="1" applyFill="1" applyBorder="1" applyAlignment="1" applyProtection="1">
      <alignment vertical="top" wrapText="1"/>
      <protection locked="0"/>
    </xf>
    <xf numFmtId="3" fontId="5" fillId="5" borderId="17" xfId="1" applyNumberFormat="1" applyFont="1" applyFill="1" applyBorder="1" applyAlignment="1" applyProtection="1">
      <alignment horizontal="left" vertical="top"/>
      <protection locked="0"/>
    </xf>
    <xf numFmtId="165" fontId="17" fillId="0" borderId="15" xfId="1" applyNumberFormat="1" applyFont="1" applyFill="1" applyBorder="1" applyAlignment="1" applyProtection="1">
      <alignment horizontal="right" vertical="top" wrapText="1"/>
      <protection locked="0"/>
    </xf>
    <xf numFmtId="165" fontId="10" fillId="5" borderId="18" xfId="1" applyNumberFormat="1" applyFont="1" applyFill="1" applyBorder="1" applyAlignment="1" applyProtection="1">
      <alignment horizontal="right" vertical="top" wrapText="1"/>
      <protection locked="0"/>
    </xf>
    <xf numFmtId="3" fontId="10" fillId="5" borderId="50" xfId="1" applyNumberFormat="1" applyFont="1" applyFill="1" applyBorder="1" applyAlignment="1" applyProtection="1">
      <alignment horizontal="left" vertical="top"/>
      <protection locked="0"/>
    </xf>
    <xf numFmtId="3" fontId="5" fillId="5" borderId="12" xfId="1" applyNumberFormat="1" applyFont="1" applyFill="1" applyBorder="1" applyAlignment="1" applyProtection="1">
      <alignment horizontal="left" vertical="top"/>
      <protection locked="0"/>
    </xf>
    <xf numFmtId="5" fontId="10" fillId="5" borderId="15" xfId="1" applyNumberFormat="1" applyFont="1" applyFill="1" applyBorder="1" applyAlignment="1" applyProtection="1">
      <alignment horizontal="right" vertical="top" wrapText="1"/>
      <protection locked="0"/>
    </xf>
    <xf numFmtId="165" fontId="10" fillId="4" borderId="24" xfId="1" applyNumberFormat="1" applyFont="1" applyFill="1" applyBorder="1" applyAlignment="1" applyProtection="1">
      <alignment horizontal="right" vertical="top" wrapText="1"/>
      <protection locked="0"/>
    </xf>
    <xf numFmtId="165" fontId="10" fillId="4" borderId="30" xfId="1" applyNumberFormat="1" applyFont="1" applyFill="1" applyBorder="1" applyAlignment="1" applyProtection="1">
      <alignment vertical="top"/>
    </xf>
    <xf numFmtId="165" fontId="17" fillId="4" borderId="24" xfId="1" applyNumberFormat="1" applyFont="1" applyFill="1" applyBorder="1" applyAlignment="1" applyProtection="1">
      <alignment horizontal="right" vertical="top" wrapText="1"/>
      <protection locked="0"/>
    </xf>
    <xf numFmtId="164" fontId="12" fillId="6" borderId="3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21" fillId="0" borderId="15" xfId="0" applyFont="1" applyFill="1" applyBorder="1"/>
    <xf numFmtId="165" fontId="21" fillId="0" borderId="15" xfId="0" applyNumberFormat="1" applyFont="1" applyFill="1" applyBorder="1" applyAlignment="1">
      <alignment horizontal="right"/>
    </xf>
    <xf numFmtId="3" fontId="5" fillId="5" borderId="12" xfId="1" applyNumberFormat="1" applyFont="1" applyFill="1" applyBorder="1" applyAlignment="1" applyProtection="1">
      <alignment horizontal="left"/>
      <protection locked="0"/>
    </xf>
    <xf numFmtId="3" fontId="10" fillId="5" borderId="17" xfId="1" applyNumberFormat="1" applyFont="1" applyFill="1" applyBorder="1" applyAlignment="1" applyProtection="1">
      <alignment horizontal="left"/>
      <protection locked="0"/>
    </xf>
    <xf numFmtId="3" fontId="5" fillId="5" borderId="17" xfId="1" applyNumberFormat="1" applyFont="1" applyFill="1" applyBorder="1" applyAlignment="1" applyProtection="1">
      <alignment horizontal="left"/>
      <protection locked="0"/>
    </xf>
    <xf numFmtId="3" fontId="5" fillId="4" borderId="29" xfId="1" applyNumberFormat="1" applyFont="1" applyFill="1" applyBorder="1" applyAlignment="1" applyProtection="1">
      <alignment horizontal="left"/>
      <protection locked="0"/>
    </xf>
    <xf numFmtId="3" fontId="5" fillId="5" borderId="17" xfId="1" applyNumberFormat="1" applyFont="1" applyFill="1" applyBorder="1" applyAlignment="1" applyProtection="1">
      <alignment horizontal="left" vertical="top" wrapText="1"/>
      <protection locked="0"/>
    </xf>
    <xf numFmtId="3" fontId="20" fillId="5" borderId="17" xfId="1" applyNumberFormat="1" applyFont="1" applyFill="1" applyBorder="1" applyAlignment="1" applyProtection="1">
      <alignment horizontal="left" vertical="top"/>
      <protection locked="0"/>
    </xf>
    <xf numFmtId="3" fontId="5" fillId="4" borderId="29" xfId="1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/>
    <xf numFmtId="0" fontId="21" fillId="0" borderId="19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/>
    <xf numFmtId="0" fontId="4" fillId="0" borderId="28" xfId="0" applyFont="1" applyBorder="1"/>
    <xf numFmtId="0" fontId="4" fillId="0" borderId="30" xfId="0" applyFont="1" applyBorder="1"/>
    <xf numFmtId="0" fontId="4" fillId="0" borderId="37" xfId="0" applyFont="1" applyBorder="1"/>
    <xf numFmtId="0" fontId="21" fillId="0" borderId="28" xfId="0" applyFont="1" applyBorder="1"/>
    <xf numFmtId="0" fontId="21" fillId="0" borderId="0" xfId="0" applyFont="1" applyBorder="1"/>
    <xf numFmtId="0" fontId="4" fillId="0" borderId="45" xfId="0" applyFont="1" applyBorder="1"/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15" fillId="2" borderId="0" xfId="0" applyNumberFormat="1" applyFont="1" applyFill="1" applyAlignment="1">
      <alignment horizontal="left"/>
    </xf>
    <xf numFmtId="1" fontId="7" fillId="2" borderId="0" xfId="1" applyNumberFormat="1" applyFont="1" applyFill="1" applyBorder="1" applyAlignment="1" applyProtection="1">
      <alignment horizontal="center" vertical="center"/>
    </xf>
    <xf numFmtId="1" fontId="7" fillId="2" borderId="32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12" fillId="3" borderId="41" xfId="1" applyNumberFormat="1" applyFont="1" applyFill="1" applyBorder="1" applyAlignment="1" applyProtection="1">
      <alignment horizontal="right" vertical="top" wrapText="1"/>
      <protection locked="0"/>
    </xf>
    <xf numFmtId="164" fontId="12" fillId="3" borderId="25" xfId="1" applyNumberFormat="1" applyFont="1" applyFill="1" applyBorder="1" applyAlignment="1" applyProtection="1">
      <alignment horizontal="right" vertical="top" wrapText="1"/>
      <protection locked="0"/>
    </xf>
    <xf numFmtId="164" fontId="12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12" fillId="3" borderId="3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1" applyNumberFormat="1" applyFont="1" applyFill="1" applyBorder="1" applyAlignment="1" applyProtection="1">
      <alignment horizontal="center" vertical="top"/>
    </xf>
    <xf numFmtId="164" fontId="6" fillId="0" borderId="2" xfId="1" applyNumberFormat="1" applyFont="1" applyFill="1" applyBorder="1" applyAlignment="1" applyProtection="1">
      <alignment horizontal="center" vertical="top"/>
    </xf>
    <xf numFmtId="164" fontId="6" fillId="0" borderId="3" xfId="1" applyNumberFormat="1" applyFont="1" applyFill="1" applyBorder="1" applyAlignment="1" applyProtection="1">
      <alignment horizontal="center" vertical="top"/>
    </xf>
    <xf numFmtId="164" fontId="13" fillId="5" borderId="52" xfId="1" applyNumberFormat="1" applyFont="1" applyFill="1" applyBorder="1" applyAlignment="1" applyProtection="1">
      <alignment horizontal="left" vertical="top" wrapText="1"/>
      <protection locked="0"/>
    </xf>
    <xf numFmtId="164" fontId="13" fillId="5" borderId="22" xfId="1" applyNumberFormat="1" applyFont="1" applyFill="1" applyBorder="1" applyAlignment="1" applyProtection="1">
      <alignment horizontal="left" vertical="top" wrapText="1"/>
      <protection locked="0"/>
    </xf>
    <xf numFmtId="164" fontId="20" fillId="0" borderId="35" xfId="1" applyNumberFormat="1" applyFont="1" applyFill="1" applyBorder="1" applyAlignment="1" applyProtection="1">
      <alignment horizontal="right" vertical="top" wrapText="1"/>
      <protection locked="0"/>
    </xf>
    <xf numFmtId="164" fontId="20" fillId="0" borderId="14" xfId="1" applyNumberFormat="1" applyFont="1" applyFill="1" applyBorder="1" applyAlignment="1" applyProtection="1">
      <alignment horizontal="right" vertical="top" wrapText="1"/>
      <protection locked="0"/>
    </xf>
    <xf numFmtId="164" fontId="13" fillId="5" borderId="43" xfId="1" applyNumberFormat="1" applyFont="1" applyFill="1" applyBorder="1" applyAlignment="1" applyProtection="1">
      <alignment horizontal="left" vertical="top" wrapText="1"/>
      <protection locked="0"/>
    </xf>
    <xf numFmtId="164" fontId="13" fillId="5" borderId="9" xfId="1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9525</xdr:rowOff>
    </xdr:from>
    <xdr:to>
      <xdr:col>7</xdr:col>
      <xdr:colOff>1266144</xdr:colOff>
      <xdr:row>5</xdr:row>
      <xdr:rowOff>109430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9925" y="200025"/>
          <a:ext cx="932769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2</xdr:row>
      <xdr:rowOff>38100</xdr:rowOff>
    </xdr:from>
    <xdr:to>
      <xdr:col>7</xdr:col>
      <xdr:colOff>1038225</xdr:colOff>
      <xdr:row>5</xdr:row>
      <xdr:rowOff>152533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5" y="495300"/>
          <a:ext cx="876300" cy="95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2</xdr:row>
      <xdr:rowOff>38100</xdr:rowOff>
    </xdr:from>
    <xdr:to>
      <xdr:col>7</xdr:col>
      <xdr:colOff>1038225</xdr:colOff>
      <xdr:row>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5" y="495300"/>
          <a:ext cx="8763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C25" sqref="C25"/>
    </sheetView>
  </sheetViews>
  <sheetFormatPr defaultRowHeight="15" x14ac:dyDescent="0.2"/>
  <cols>
    <col min="1" max="1" width="1.77734375" style="1" customWidth="1"/>
    <col min="2" max="2" width="36.77734375" style="1" customWidth="1"/>
    <col min="3" max="4" width="14.77734375" style="26" customWidth="1"/>
    <col min="5" max="5" width="2.77734375" style="1" customWidth="1"/>
    <col min="6" max="6" width="36.77734375" style="1" customWidth="1"/>
    <col min="7" max="8" width="14.77734375" style="25" customWidth="1"/>
    <col min="9" max="9" width="1.77734375" style="1" customWidth="1"/>
    <col min="10" max="16384" width="8.88671875" style="1"/>
  </cols>
  <sheetData>
    <row r="1" spans="1:9" x14ac:dyDescent="0.2">
      <c r="A1" s="2"/>
      <c r="B1" s="2"/>
      <c r="C1" s="43"/>
      <c r="D1" s="43"/>
      <c r="E1" s="2"/>
      <c r="F1" s="2"/>
      <c r="G1" s="44"/>
      <c r="H1" s="44"/>
      <c r="I1" s="2"/>
    </row>
    <row r="2" spans="1:9" ht="19.5" x14ac:dyDescent="0.25">
      <c r="A2" s="2"/>
      <c r="B2" s="325" t="s">
        <v>112</v>
      </c>
      <c r="C2" s="326"/>
      <c r="D2" s="326"/>
      <c r="E2" s="326"/>
      <c r="F2" s="326"/>
      <c r="G2" s="326"/>
      <c r="H2" s="47"/>
      <c r="I2" s="2"/>
    </row>
    <row r="3" spans="1:9" x14ac:dyDescent="0.2">
      <c r="A3" s="2"/>
      <c r="B3" s="2"/>
      <c r="C3" s="43"/>
      <c r="D3" s="43"/>
      <c r="E3" s="2"/>
      <c r="F3" s="2"/>
      <c r="G3" s="44"/>
      <c r="H3" s="44"/>
      <c r="I3" s="2"/>
    </row>
    <row r="4" spans="1:9" ht="18" x14ac:dyDescent="0.25">
      <c r="A4" s="2"/>
      <c r="B4" s="46" t="s">
        <v>113</v>
      </c>
      <c r="C4" s="327" t="s">
        <v>186</v>
      </c>
      <c r="D4" s="327"/>
      <c r="E4" s="327"/>
      <c r="F4" s="327"/>
      <c r="G4" s="44"/>
      <c r="H4" s="44"/>
      <c r="I4" s="2"/>
    </row>
    <row r="5" spans="1:9" x14ac:dyDescent="0.2">
      <c r="A5" s="2"/>
      <c r="B5" s="2"/>
      <c r="C5" s="43"/>
      <c r="D5" s="43"/>
      <c r="E5" s="2"/>
      <c r="F5" s="2"/>
      <c r="G5" s="44"/>
      <c r="H5" s="44"/>
      <c r="I5" s="2"/>
    </row>
    <row r="6" spans="1:9" x14ac:dyDescent="0.2">
      <c r="A6" s="2"/>
      <c r="B6" s="2"/>
      <c r="C6" s="43"/>
      <c r="D6" s="43"/>
      <c r="E6" s="2"/>
      <c r="F6" s="2"/>
      <c r="G6" s="44"/>
      <c r="H6" s="44"/>
      <c r="I6" s="2"/>
    </row>
    <row r="7" spans="1:9" x14ac:dyDescent="0.2">
      <c r="A7" s="2"/>
      <c r="B7" s="48" t="s">
        <v>107</v>
      </c>
      <c r="C7" s="49" t="s">
        <v>188</v>
      </c>
      <c r="D7" s="49" t="s">
        <v>189</v>
      </c>
      <c r="E7" s="50"/>
      <c r="F7" s="48" t="s">
        <v>108</v>
      </c>
      <c r="G7" s="49" t="s">
        <v>188</v>
      </c>
      <c r="H7" s="49" t="s">
        <v>189</v>
      </c>
      <c r="I7" s="2"/>
    </row>
    <row r="8" spans="1:9" x14ac:dyDescent="0.2">
      <c r="A8" s="2"/>
      <c r="B8" s="51"/>
      <c r="C8" s="52"/>
      <c r="D8" s="60"/>
      <c r="E8" s="2"/>
      <c r="F8" s="51"/>
      <c r="G8" s="53"/>
      <c r="H8" s="66"/>
      <c r="I8" s="2"/>
    </row>
    <row r="9" spans="1:9" x14ac:dyDescent="0.2">
      <c r="A9" s="2"/>
      <c r="B9" s="27" t="str">
        <f>INCOME!B7</f>
        <v>ESFA General Annual Grant (GAG)</v>
      </c>
      <c r="C9" s="28">
        <f>INCOME!D11</f>
        <v>7074858</v>
      </c>
      <c r="D9" s="28">
        <f>INCOME!E11</f>
        <v>0</v>
      </c>
      <c r="E9" s="2"/>
      <c r="F9" s="27" t="str">
        <f>EXPENDITURE!B7</f>
        <v>Salaries: Teaching Staff</v>
      </c>
      <c r="G9" s="33">
        <f>EXPENDITURE!D13</f>
        <v>5810747</v>
      </c>
      <c r="H9" s="33">
        <f>EXPENDITURE!E13</f>
        <v>0</v>
      </c>
      <c r="I9" s="2"/>
    </row>
    <row r="10" spans="1:9" x14ac:dyDescent="0.2">
      <c r="A10" s="2"/>
      <c r="B10" s="51"/>
      <c r="C10" s="52"/>
      <c r="D10" s="60"/>
      <c r="E10" s="2"/>
      <c r="F10" s="51"/>
      <c r="G10" s="53"/>
      <c r="H10" s="66"/>
      <c r="I10" s="2"/>
    </row>
    <row r="11" spans="1:9" x14ac:dyDescent="0.2">
      <c r="A11" s="2"/>
      <c r="B11" s="27" t="str">
        <f>INCOME!B13</f>
        <v xml:space="preserve">Other ESFA Grants </v>
      </c>
      <c r="C11" s="28">
        <f>INCOME!D27</f>
        <v>2364181</v>
      </c>
      <c r="D11" s="28">
        <f>INCOME!E27</f>
        <v>0</v>
      </c>
      <c r="E11" s="2"/>
      <c r="F11" s="27" t="str">
        <f>EXPENDITURE!B15</f>
        <v>Salaries: Support Staff</v>
      </c>
      <c r="G11" s="33">
        <f>EXPENDITURE!D28</f>
        <v>2216024</v>
      </c>
      <c r="H11" s="33">
        <f>EXPENDITURE!E28</f>
        <v>0</v>
      </c>
      <c r="I11" s="2"/>
    </row>
    <row r="12" spans="1:9" x14ac:dyDescent="0.2">
      <c r="A12" s="2"/>
      <c r="B12" s="51"/>
      <c r="C12" s="52"/>
      <c r="D12" s="60"/>
      <c r="E12" s="2"/>
      <c r="F12" s="51"/>
      <c r="G12" s="53"/>
      <c r="H12" s="66"/>
      <c r="I12" s="2"/>
    </row>
    <row r="13" spans="1:9" x14ac:dyDescent="0.2">
      <c r="A13" s="2"/>
      <c r="B13" s="27" t="str">
        <f>INCOME!B29</f>
        <v xml:space="preserve">Other Local Authority Grants </v>
      </c>
      <c r="C13" s="28">
        <f>INCOME!D34</f>
        <v>193392</v>
      </c>
      <c r="D13" s="28">
        <f>INCOME!E34</f>
        <v>0</v>
      </c>
      <c r="E13" s="2"/>
      <c r="F13" s="27" t="str">
        <f>EXPENDITURE!B30</f>
        <v>Other Staff Costs</v>
      </c>
      <c r="G13" s="33">
        <f>EXPENDITURE!D37</f>
        <v>113500</v>
      </c>
      <c r="H13" s="33">
        <f>EXPENDITURE!E37</f>
        <v>0</v>
      </c>
      <c r="I13" s="2"/>
    </row>
    <row r="14" spans="1:9" x14ac:dyDescent="0.2">
      <c r="A14" s="2"/>
      <c r="B14" s="51"/>
      <c r="C14" s="52"/>
      <c r="D14" s="60"/>
      <c r="E14" s="2"/>
      <c r="F14" s="51"/>
      <c r="G14" s="53"/>
      <c r="H14" s="66"/>
      <c r="I14" s="2"/>
    </row>
    <row r="15" spans="1:9" x14ac:dyDescent="0.2">
      <c r="A15" s="2"/>
      <c r="B15" s="27" t="str">
        <f>INCOME!B36</f>
        <v>Other Restricted Income</v>
      </c>
      <c r="C15" s="28">
        <f>INCOME!D43</f>
        <v>41500</v>
      </c>
      <c r="D15" s="28">
        <f>INCOME!E43</f>
        <v>0</v>
      </c>
      <c r="E15" s="2"/>
      <c r="F15" s="27" t="str">
        <f>EXPENDITURE!B39</f>
        <v>Maintenance of Premises</v>
      </c>
      <c r="G15" s="33">
        <f>EXPENDITURE!D52</f>
        <v>148250</v>
      </c>
      <c r="H15" s="33">
        <f>EXPENDITURE!E52</f>
        <v>0</v>
      </c>
      <c r="I15" s="2"/>
    </row>
    <row r="16" spans="1:9" x14ac:dyDescent="0.2">
      <c r="A16" s="2"/>
      <c r="B16" s="51"/>
      <c r="C16" s="52"/>
      <c r="D16" s="60"/>
      <c r="E16" s="2"/>
      <c r="F16" s="51"/>
      <c r="G16" s="53"/>
      <c r="H16" s="66"/>
      <c r="I16" s="2"/>
    </row>
    <row r="17" spans="1:9" x14ac:dyDescent="0.2">
      <c r="A17" s="2"/>
      <c r="B17" s="27" t="str">
        <f>INCOME!B45</f>
        <v>Other Unrestricted Income</v>
      </c>
      <c r="C17" s="28">
        <f>INCOME!D52</f>
        <v>148000</v>
      </c>
      <c r="D17" s="28">
        <f>INCOME!E52</f>
        <v>0</v>
      </c>
      <c r="E17" s="2"/>
      <c r="F17" s="27" t="str">
        <f>EXPENDITURE!B54</f>
        <v>Other Occupancy Costs</v>
      </c>
      <c r="G17" s="33">
        <f>EXPENDITURE!D61</f>
        <v>606740</v>
      </c>
      <c r="H17" s="33">
        <f>EXPENDITURE!E61</f>
        <v>0</v>
      </c>
      <c r="I17" s="2"/>
    </row>
    <row r="18" spans="1:9" x14ac:dyDescent="0.2">
      <c r="A18" s="2"/>
      <c r="B18" s="59"/>
      <c r="C18" s="60"/>
      <c r="D18" s="60"/>
      <c r="E18" s="2"/>
      <c r="F18" s="51"/>
      <c r="G18" s="53"/>
      <c r="H18" s="66"/>
      <c r="I18" s="2"/>
    </row>
    <row r="19" spans="1:9" x14ac:dyDescent="0.2">
      <c r="A19" s="2"/>
      <c r="B19" s="27" t="str">
        <f>INCOME!B54</f>
        <v>Capital Income</v>
      </c>
      <c r="C19" s="28">
        <f>INCOME!D59</f>
        <v>32145</v>
      </c>
      <c r="D19" s="28">
        <f>INCOME!E59</f>
        <v>0</v>
      </c>
      <c r="E19" s="2"/>
      <c r="F19" s="27" t="str">
        <f>EXPENDITURE!B63</f>
        <v>Educational Support, Supplies &amp; Services</v>
      </c>
      <c r="G19" s="33">
        <f>EXPENDITURE!D132</f>
        <v>712714</v>
      </c>
      <c r="H19" s="33">
        <f>EXPENDITURE!E132</f>
        <v>0</v>
      </c>
      <c r="I19" s="2"/>
    </row>
    <row r="20" spans="1:9" x14ac:dyDescent="0.2">
      <c r="A20" s="2"/>
      <c r="B20" s="2"/>
      <c r="C20" s="43"/>
      <c r="D20" s="43"/>
      <c r="E20" s="2"/>
      <c r="F20" s="51"/>
      <c r="G20" s="53"/>
      <c r="H20" s="66"/>
      <c r="I20" s="2"/>
    </row>
    <row r="21" spans="1:9" x14ac:dyDescent="0.2">
      <c r="A21" s="2"/>
      <c r="B21" s="31" t="s">
        <v>156</v>
      </c>
      <c r="C21" s="32">
        <f>INCOME!D61</f>
        <v>9854076</v>
      </c>
      <c r="D21" s="32">
        <f>INCOME!E61</f>
        <v>0</v>
      </c>
      <c r="E21" s="2"/>
      <c r="F21" s="27" t="str">
        <f>EXPENDITURE!B134</f>
        <v>Other Support, Supplies &amp; Services</v>
      </c>
      <c r="G21" s="33">
        <f>EXPENDITURE!D153</f>
        <v>244180</v>
      </c>
      <c r="H21" s="33">
        <f>EXPENDITURE!E153</f>
        <v>0</v>
      </c>
      <c r="I21" s="2"/>
    </row>
    <row r="22" spans="1:9" x14ac:dyDescent="0.2">
      <c r="A22" s="2"/>
      <c r="B22" s="2"/>
      <c r="C22" s="43"/>
      <c r="D22" s="43"/>
      <c r="E22" s="2"/>
      <c r="F22" s="51"/>
      <c r="G22" s="53"/>
      <c r="H22" s="66"/>
      <c r="I22" s="2"/>
    </row>
    <row r="23" spans="1:9" x14ac:dyDescent="0.2">
      <c r="A23" s="2"/>
      <c r="B23" s="29" t="s">
        <v>169</v>
      </c>
      <c r="C23" s="30">
        <f>C21-G31</f>
        <v>1678</v>
      </c>
      <c r="D23" s="30">
        <f>D21-H31</f>
        <v>0</v>
      </c>
      <c r="E23" s="2"/>
      <c r="F23" s="27" t="str">
        <f>EXPENDITURE!B155</f>
        <v>Technology Maintenance Costs</v>
      </c>
      <c r="G23" s="33">
        <f>EXPENDITURE!D162</f>
        <v>186000</v>
      </c>
      <c r="H23" s="33">
        <f>EXPENDITURE!E162</f>
        <v>0</v>
      </c>
      <c r="I23" s="2"/>
    </row>
    <row r="24" spans="1:9" x14ac:dyDescent="0.2">
      <c r="A24" s="2"/>
      <c r="B24" s="67"/>
      <c r="C24" s="68"/>
      <c r="D24" s="68"/>
      <c r="E24" s="2"/>
      <c r="F24" s="51"/>
      <c r="G24" s="53"/>
      <c r="H24" s="66"/>
      <c r="I24" s="2"/>
    </row>
    <row r="25" spans="1:9" x14ac:dyDescent="0.2">
      <c r="A25" s="2"/>
      <c r="B25" s="306" t="s">
        <v>241</v>
      </c>
      <c r="C25" s="307">
        <f>'Appendix 1 - Brought forward'!K9</f>
        <v>260843</v>
      </c>
      <c r="D25" s="68"/>
      <c r="E25" s="2"/>
      <c r="F25" s="27" t="str">
        <f>EXPENDITURE!B164</f>
        <v>Other Expenditure</v>
      </c>
      <c r="G25" s="33">
        <f>EXPENDITURE!D171</f>
        <v>23258</v>
      </c>
      <c r="H25" s="33">
        <f>EXPENDITURE!E171</f>
        <v>0</v>
      </c>
      <c r="I25" s="2"/>
    </row>
    <row r="26" spans="1:9" x14ac:dyDescent="0.2">
      <c r="A26" s="2"/>
      <c r="B26" s="2"/>
      <c r="C26" s="43"/>
      <c r="D26" s="60"/>
      <c r="E26" s="2"/>
      <c r="F26" s="51"/>
      <c r="G26" s="53"/>
      <c r="H26" s="66"/>
      <c r="I26" s="2"/>
    </row>
    <row r="27" spans="1:9" x14ac:dyDescent="0.2">
      <c r="A27" s="2"/>
      <c r="B27" s="306" t="s">
        <v>242</v>
      </c>
      <c r="C27" s="307">
        <v>145000</v>
      </c>
      <c r="D27" s="68"/>
      <c r="E27" s="2"/>
      <c r="F27" s="27" t="str">
        <f>EXPENDITURE!B173</f>
        <v>Pupil Premium transfers to other cost centres</v>
      </c>
      <c r="G27" s="33">
        <f>EXPENDITURE!D176</f>
        <v>-241160</v>
      </c>
      <c r="H27" s="33">
        <f>EXPENDITURE!E176</f>
        <v>0</v>
      </c>
      <c r="I27" s="2"/>
    </row>
    <row r="28" spans="1:9" x14ac:dyDescent="0.2">
      <c r="A28" s="2"/>
      <c r="B28" s="2"/>
      <c r="C28" s="43"/>
      <c r="D28" s="60"/>
      <c r="E28" s="2"/>
      <c r="F28" s="51"/>
      <c r="G28" s="53"/>
      <c r="H28" s="66"/>
      <c r="I28" s="2"/>
    </row>
    <row r="29" spans="1:9" x14ac:dyDescent="0.2">
      <c r="A29" s="2"/>
      <c r="B29" s="306" t="s">
        <v>243</v>
      </c>
      <c r="C29" s="307">
        <f>C25+C27+C23</f>
        <v>407521</v>
      </c>
      <c r="D29" s="68"/>
      <c r="E29" s="2"/>
      <c r="F29" s="27" t="str">
        <f>EXPENDITURE!B178</f>
        <v>Capital Expenditure</v>
      </c>
      <c r="G29" s="33">
        <f>EXPENDITURE!D183</f>
        <v>32145</v>
      </c>
      <c r="H29" s="33">
        <f>EXPENDITURE!E183</f>
        <v>0</v>
      </c>
      <c r="I29" s="2"/>
    </row>
    <row r="30" spans="1:9" x14ac:dyDescent="0.2">
      <c r="A30" s="2"/>
      <c r="B30" s="2"/>
      <c r="C30" s="43"/>
      <c r="D30" s="60"/>
      <c r="E30" s="2"/>
      <c r="F30" s="2"/>
      <c r="G30" s="44"/>
      <c r="H30" s="44"/>
      <c r="I30" s="2"/>
    </row>
    <row r="31" spans="1:9" x14ac:dyDescent="0.2">
      <c r="A31" s="2"/>
      <c r="B31" s="67"/>
      <c r="C31" s="68"/>
      <c r="D31" s="68"/>
      <c r="E31" s="2"/>
      <c r="F31" s="31" t="str">
        <f>EXPENDITURE!B185</f>
        <v>Total In-year Expediture</v>
      </c>
      <c r="G31" s="34">
        <f>EXPENDITURE!D185</f>
        <v>9852398</v>
      </c>
      <c r="H31" s="34">
        <f>EXPENDITURE!E185</f>
        <v>0</v>
      </c>
      <c r="I31" s="2"/>
    </row>
    <row r="32" spans="1:9" x14ac:dyDescent="0.2">
      <c r="A32" s="2"/>
      <c r="B32" s="2"/>
      <c r="C32" s="43"/>
      <c r="D32" s="43"/>
      <c r="E32" s="2"/>
      <c r="F32" s="54"/>
      <c r="G32" s="55"/>
      <c r="H32" s="55"/>
      <c r="I32" s="2"/>
    </row>
    <row r="33" spans="1:9" x14ac:dyDescent="0.2">
      <c r="A33" s="2"/>
      <c r="B33" s="2"/>
      <c r="C33" s="43"/>
      <c r="D33" s="43"/>
      <c r="E33" s="2"/>
      <c r="F33" s="2"/>
      <c r="G33" s="44"/>
      <c r="H33" s="44"/>
      <c r="I33" s="2"/>
    </row>
    <row r="34" spans="1:9" x14ac:dyDescent="0.2">
      <c r="A34" s="2"/>
      <c r="B34" s="2"/>
      <c r="C34" s="43"/>
      <c r="D34" s="43"/>
      <c r="E34" s="2"/>
      <c r="F34" s="56" t="s">
        <v>157</v>
      </c>
      <c r="G34" s="57">
        <f>G9+G11</f>
        <v>8026771</v>
      </c>
      <c r="H34" s="57"/>
      <c r="I34" s="2"/>
    </row>
    <row r="35" spans="1:9" x14ac:dyDescent="0.2">
      <c r="A35" s="2"/>
      <c r="B35" s="116"/>
      <c r="C35" s="117"/>
      <c r="D35" s="117"/>
      <c r="E35" s="2"/>
      <c r="F35" s="59"/>
      <c r="G35" s="66"/>
      <c r="H35" s="66"/>
      <c r="I35" s="2"/>
    </row>
    <row r="36" spans="1:9" x14ac:dyDescent="0.2">
      <c r="A36" s="2"/>
      <c r="B36" s="35"/>
      <c r="C36" s="36"/>
      <c r="D36" s="36"/>
      <c r="E36" s="37"/>
      <c r="F36" s="37"/>
      <c r="G36" s="166"/>
      <c r="H36" s="38"/>
      <c r="I36" s="2"/>
    </row>
    <row r="37" spans="1:9" x14ac:dyDescent="0.2">
      <c r="A37" s="2"/>
      <c r="B37" s="129"/>
      <c r="C37" s="39"/>
      <c r="D37" s="39"/>
      <c r="E37" s="127"/>
      <c r="F37" s="127"/>
      <c r="G37" s="165"/>
      <c r="H37" s="40"/>
      <c r="I37" s="2"/>
    </row>
    <row r="38" spans="1:9" x14ac:dyDescent="0.2">
      <c r="A38" s="2"/>
      <c r="B38" s="319" t="s">
        <v>109</v>
      </c>
      <c r="C38" s="315"/>
      <c r="D38" s="127"/>
      <c r="E38" s="127"/>
      <c r="F38" s="58"/>
      <c r="G38" s="127"/>
      <c r="H38" s="128"/>
      <c r="I38" s="2"/>
    </row>
    <row r="39" spans="1:9" x14ac:dyDescent="0.2">
      <c r="A39" s="2"/>
      <c r="B39" s="319"/>
      <c r="C39" s="315"/>
      <c r="D39" s="127"/>
      <c r="E39" s="127"/>
      <c r="F39" s="315"/>
      <c r="G39" s="315"/>
      <c r="H39" s="128"/>
      <c r="I39" s="2"/>
    </row>
    <row r="40" spans="1:9" x14ac:dyDescent="0.2">
      <c r="A40" s="2"/>
      <c r="B40" s="319"/>
      <c r="C40" s="315"/>
      <c r="D40" s="127"/>
      <c r="E40" s="127"/>
      <c r="F40" s="315"/>
      <c r="G40" s="315"/>
      <c r="H40" s="128"/>
      <c r="I40" s="2"/>
    </row>
    <row r="41" spans="1:9" x14ac:dyDescent="0.2">
      <c r="A41" s="2"/>
      <c r="B41" s="319"/>
      <c r="C41" s="315"/>
      <c r="D41" s="127"/>
      <c r="E41" s="127"/>
      <c r="F41" s="315"/>
      <c r="G41" s="315"/>
      <c r="H41" s="128"/>
      <c r="I41" s="2"/>
    </row>
    <row r="42" spans="1:9" x14ac:dyDescent="0.2">
      <c r="A42" s="2"/>
      <c r="B42" s="129"/>
      <c r="C42" s="127"/>
      <c r="D42" s="127"/>
      <c r="E42" s="127"/>
      <c r="F42" s="127"/>
      <c r="G42" s="127"/>
      <c r="H42" s="128"/>
      <c r="I42" s="2"/>
    </row>
    <row r="43" spans="1:9" x14ac:dyDescent="0.2">
      <c r="A43" s="2"/>
      <c r="B43" s="319"/>
      <c r="C43" s="315"/>
      <c r="D43" s="127"/>
      <c r="E43" s="127"/>
      <c r="F43" s="315"/>
      <c r="G43" s="315"/>
      <c r="H43" s="128"/>
      <c r="I43" s="2"/>
    </row>
    <row r="44" spans="1:9" x14ac:dyDescent="0.2">
      <c r="A44" s="2"/>
      <c r="B44" s="319"/>
      <c r="C44" s="315"/>
      <c r="D44" s="127"/>
      <c r="E44" s="127"/>
      <c r="F44" s="315"/>
      <c r="G44" s="315"/>
      <c r="H44" s="128"/>
      <c r="I44" s="2"/>
    </row>
    <row r="45" spans="1:9" x14ac:dyDescent="0.2">
      <c r="A45" s="2"/>
      <c r="B45" s="320"/>
      <c r="C45" s="321"/>
      <c r="D45" s="127"/>
      <c r="E45" s="127"/>
      <c r="F45" s="318" t="s">
        <v>128</v>
      </c>
      <c r="G45" s="318"/>
      <c r="H45" s="168"/>
      <c r="I45" s="2"/>
    </row>
    <row r="46" spans="1:9" x14ac:dyDescent="0.2">
      <c r="A46" s="2"/>
      <c r="B46" s="322" t="s">
        <v>110</v>
      </c>
      <c r="C46" s="323"/>
      <c r="D46" s="132"/>
      <c r="E46" s="127"/>
      <c r="F46" s="324"/>
      <c r="G46" s="324"/>
      <c r="H46" s="128"/>
      <c r="I46" s="2"/>
    </row>
    <row r="47" spans="1:9" x14ac:dyDescent="0.2">
      <c r="A47" s="2"/>
      <c r="B47" s="319"/>
      <c r="C47" s="315"/>
      <c r="D47" s="127"/>
      <c r="E47" s="127"/>
      <c r="F47" s="315"/>
      <c r="G47" s="315"/>
      <c r="H47" s="128"/>
      <c r="I47" s="2"/>
    </row>
    <row r="48" spans="1:9" x14ac:dyDescent="0.2">
      <c r="A48" s="2"/>
      <c r="B48" s="129"/>
      <c r="C48" s="127"/>
      <c r="D48" s="127"/>
      <c r="E48" s="127"/>
      <c r="F48" s="127"/>
      <c r="G48" s="127"/>
      <c r="H48" s="128"/>
      <c r="I48" s="2"/>
    </row>
    <row r="49" spans="1:9" x14ac:dyDescent="0.2">
      <c r="A49" s="2"/>
      <c r="B49" s="129"/>
      <c r="C49" s="127"/>
      <c r="D49" s="127"/>
      <c r="E49" s="127"/>
      <c r="F49" s="127"/>
      <c r="G49" s="127"/>
      <c r="H49" s="128"/>
      <c r="I49" s="2"/>
    </row>
    <row r="50" spans="1:9" x14ac:dyDescent="0.2">
      <c r="A50" s="2"/>
      <c r="B50" s="319"/>
      <c r="C50" s="315"/>
      <c r="D50" s="127"/>
      <c r="E50" s="127"/>
      <c r="F50" s="315"/>
      <c r="G50" s="315"/>
      <c r="H50" s="128"/>
      <c r="I50" s="2"/>
    </row>
    <row r="51" spans="1:9" x14ac:dyDescent="0.2">
      <c r="A51" s="2"/>
      <c r="B51" s="319"/>
      <c r="C51" s="315"/>
      <c r="D51" s="127"/>
      <c r="E51" s="127"/>
      <c r="F51" s="315"/>
      <c r="G51" s="315"/>
      <c r="H51" s="128"/>
      <c r="I51" s="2"/>
    </row>
    <row r="52" spans="1:9" x14ac:dyDescent="0.2">
      <c r="A52" s="2"/>
      <c r="B52" s="320"/>
      <c r="C52" s="321"/>
      <c r="D52" s="127"/>
      <c r="E52" s="127"/>
      <c r="F52" s="318" t="s">
        <v>129</v>
      </c>
      <c r="G52" s="318"/>
      <c r="H52" s="168"/>
      <c r="I52" s="2"/>
    </row>
    <row r="53" spans="1:9" x14ac:dyDescent="0.2">
      <c r="A53" s="2"/>
      <c r="B53" s="322" t="s">
        <v>111</v>
      </c>
      <c r="C53" s="323"/>
      <c r="D53" s="132"/>
      <c r="E53" s="127"/>
      <c r="F53" s="324"/>
      <c r="G53" s="324"/>
      <c r="H53" s="128"/>
      <c r="I53" s="2"/>
    </row>
    <row r="54" spans="1:9" x14ac:dyDescent="0.2">
      <c r="A54" s="2"/>
      <c r="B54" s="319"/>
      <c r="C54" s="315"/>
      <c r="D54" s="127"/>
      <c r="E54" s="127"/>
      <c r="F54" s="315"/>
      <c r="G54" s="315"/>
      <c r="H54" s="128"/>
      <c r="I54" s="2"/>
    </row>
    <row r="55" spans="1:9" x14ac:dyDescent="0.2">
      <c r="A55" s="2"/>
      <c r="B55" s="129"/>
      <c r="C55" s="127"/>
      <c r="D55" s="127"/>
      <c r="E55" s="127"/>
      <c r="F55" s="127"/>
      <c r="G55" s="127"/>
      <c r="H55" s="128"/>
      <c r="I55" s="2"/>
    </row>
    <row r="56" spans="1:9" x14ac:dyDescent="0.2">
      <c r="A56" s="2"/>
      <c r="B56" s="129"/>
      <c r="C56" s="127"/>
      <c r="D56" s="127"/>
      <c r="E56" s="127"/>
      <c r="F56" s="127"/>
      <c r="G56" s="127"/>
      <c r="H56" s="128"/>
      <c r="I56" s="2"/>
    </row>
    <row r="57" spans="1:9" x14ac:dyDescent="0.2">
      <c r="A57" s="2"/>
      <c r="B57" s="319"/>
      <c r="C57" s="315"/>
      <c r="D57" s="127"/>
      <c r="E57" s="127"/>
      <c r="F57" s="315"/>
      <c r="G57" s="315"/>
      <c r="H57" s="128"/>
      <c r="I57" s="2"/>
    </row>
    <row r="58" spans="1:9" x14ac:dyDescent="0.2">
      <c r="A58" s="2"/>
      <c r="B58" s="319"/>
      <c r="C58" s="315"/>
      <c r="D58" s="127"/>
      <c r="E58" s="127"/>
      <c r="F58" s="315"/>
      <c r="G58" s="315"/>
      <c r="H58" s="128"/>
      <c r="I58" s="2"/>
    </row>
    <row r="59" spans="1:9" x14ac:dyDescent="0.2">
      <c r="A59" s="2"/>
      <c r="B59" s="320"/>
      <c r="C59" s="321"/>
      <c r="D59" s="127"/>
      <c r="E59" s="127"/>
      <c r="F59" s="318" t="s">
        <v>192</v>
      </c>
      <c r="G59" s="318"/>
      <c r="H59" s="168"/>
      <c r="I59" s="2"/>
    </row>
    <row r="60" spans="1:9" x14ac:dyDescent="0.2">
      <c r="A60" s="2"/>
      <c r="B60" s="316" t="s">
        <v>97</v>
      </c>
      <c r="C60" s="317"/>
      <c r="D60" s="145"/>
      <c r="E60" s="127"/>
      <c r="F60" s="127"/>
      <c r="G60" s="165"/>
      <c r="H60" s="40"/>
      <c r="I60" s="2"/>
    </row>
    <row r="61" spans="1:9" x14ac:dyDescent="0.2">
      <c r="A61" s="2"/>
      <c r="B61" s="130"/>
      <c r="C61" s="41"/>
      <c r="D61" s="41"/>
      <c r="E61" s="131"/>
      <c r="F61" s="131"/>
      <c r="G61" s="167"/>
      <c r="H61" s="42"/>
      <c r="I61" s="2"/>
    </row>
    <row r="62" spans="1:9" x14ac:dyDescent="0.2">
      <c r="A62" s="2"/>
      <c r="B62" s="2"/>
      <c r="C62" s="43"/>
      <c r="D62" s="43"/>
      <c r="E62" s="2"/>
      <c r="F62" s="2"/>
      <c r="G62" s="44"/>
      <c r="H62" s="44"/>
      <c r="I62" s="2"/>
    </row>
    <row r="63" spans="1:9" x14ac:dyDescent="0.2">
      <c r="A63" s="45"/>
    </row>
  </sheetData>
  <mergeCells count="36">
    <mergeCell ref="B2:G2"/>
    <mergeCell ref="B38:C38"/>
    <mergeCell ref="B39:C39"/>
    <mergeCell ref="B40:C40"/>
    <mergeCell ref="B41:C41"/>
    <mergeCell ref="C4:F4"/>
    <mergeCell ref="F52:G52"/>
    <mergeCell ref="F53:G53"/>
    <mergeCell ref="F54:G54"/>
    <mergeCell ref="F44:G44"/>
    <mergeCell ref="F45:G45"/>
    <mergeCell ref="F46:G46"/>
    <mergeCell ref="F47:G47"/>
    <mergeCell ref="F50:G50"/>
    <mergeCell ref="F51:G51"/>
    <mergeCell ref="B53:C53"/>
    <mergeCell ref="B54:C54"/>
    <mergeCell ref="B45:C45"/>
    <mergeCell ref="B46:C46"/>
    <mergeCell ref="B47:C47"/>
    <mergeCell ref="F43:G43"/>
    <mergeCell ref="F41:G41"/>
    <mergeCell ref="F40:G40"/>
    <mergeCell ref="F39:G39"/>
    <mergeCell ref="B60:C60"/>
    <mergeCell ref="F57:G57"/>
    <mergeCell ref="F58:G58"/>
    <mergeCell ref="F59:G59"/>
    <mergeCell ref="B57:C57"/>
    <mergeCell ref="B58:C58"/>
    <mergeCell ref="B59:C59"/>
    <mergeCell ref="B50:C50"/>
    <mergeCell ref="B51:C51"/>
    <mergeCell ref="B52:C52"/>
    <mergeCell ref="B44:C44"/>
    <mergeCell ref="B43:C43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A34" workbookViewId="0">
      <selection activeCell="B30" sqref="B30"/>
    </sheetView>
  </sheetViews>
  <sheetFormatPr defaultRowHeight="15" x14ac:dyDescent="0.2"/>
  <cols>
    <col min="1" max="1" width="1.77734375" style="1" customWidth="1"/>
    <col min="2" max="2" width="33.33203125" style="1" customWidth="1"/>
    <col min="3" max="3" width="11.5546875" style="1" customWidth="1"/>
    <col min="4" max="4" width="13.21875" style="21" customWidth="1"/>
    <col min="5" max="5" width="12.5546875" style="1" customWidth="1"/>
    <col min="6" max="6" width="72.88671875" style="1" customWidth="1"/>
    <col min="7" max="8" width="12.5546875" style="1" customWidth="1"/>
    <col min="9" max="9" width="1.77734375" style="1" customWidth="1"/>
    <col min="10" max="16384" width="8.88671875" style="1"/>
  </cols>
  <sheetData>
    <row r="1" spans="1:9" ht="15.75" thickBot="1" x14ac:dyDescent="0.25">
      <c r="A1" s="2"/>
      <c r="B1" s="3"/>
      <c r="C1" s="4"/>
      <c r="D1" s="22"/>
      <c r="E1" s="5"/>
      <c r="F1" s="6"/>
      <c r="G1" s="5"/>
      <c r="H1" s="5"/>
      <c r="I1" s="2"/>
    </row>
    <row r="2" spans="1:9" ht="20.25" thickBot="1" x14ac:dyDescent="0.25">
      <c r="A2" s="2"/>
      <c r="B2" s="330" t="s">
        <v>6</v>
      </c>
      <c r="C2" s="331"/>
      <c r="D2" s="331"/>
      <c r="E2" s="331"/>
      <c r="F2" s="331"/>
      <c r="G2" s="331"/>
      <c r="H2" s="332"/>
      <c r="I2" s="2"/>
    </row>
    <row r="3" spans="1:9" ht="36" customHeight="1" x14ac:dyDescent="0.2">
      <c r="A3" s="2"/>
      <c r="B3" s="133" t="s">
        <v>28</v>
      </c>
      <c r="C3" s="126"/>
      <c r="D3" s="23"/>
      <c r="E3" s="328"/>
      <c r="F3" s="328"/>
      <c r="G3" s="125"/>
      <c r="H3" s="125"/>
      <c r="I3" s="2"/>
    </row>
    <row r="4" spans="1:9" x14ac:dyDescent="0.2">
      <c r="A4" s="2"/>
      <c r="B4" s="141" t="s">
        <v>187</v>
      </c>
      <c r="C4" s="124"/>
      <c r="D4" s="22"/>
      <c r="E4" s="328"/>
      <c r="F4" s="328"/>
      <c r="G4" s="125"/>
      <c r="H4" s="125"/>
      <c r="I4" s="2"/>
    </row>
    <row r="5" spans="1:9" x14ac:dyDescent="0.2">
      <c r="A5" s="2"/>
      <c r="B5" s="20"/>
      <c r="C5" s="18"/>
      <c r="D5" s="22"/>
      <c r="E5" s="328"/>
      <c r="F5" s="328"/>
      <c r="G5" s="125"/>
      <c r="H5" s="125"/>
      <c r="I5" s="2"/>
    </row>
    <row r="6" spans="1:9" ht="15.75" thickBot="1" x14ac:dyDescent="0.25">
      <c r="A6" s="2"/>
      <c r="B6" s="3"/>
      <c r="C6" s="8"/>
      <c r="D6" s="22"/>
      <c r="E6" s="329"/>
      <c r="F6" s="329"/>
      <c r="G6" s="125"/>
      <c r="H6" s="125"/>
      <c r="I6" s="2"/>
    </row>
    <row r="7" spans="1:9" ht="30.75" thickBot="1" x14ac:dyDescent="0.25">
      <c r="A7" s="2"/>
      <c r="B7" s="15" t="s">
        <v>1</v>
      </c>
      <c r="C7" s="138" t="s">
        <v>0</v>
      </c>
      <c r="D7" s="9" t="s">
        <v>188</v>
      </c>
      <c r="E7" s="16" t="s">
        <v>189</v>
      </c>
      <c r="F7" s="10" t="s">
        <v>25</v>
      </c>
      <c r="G7" s="152" t="s">
        <v>190</v>
      </c>
      <c r="H7" s="152" t="s">
        <v>191</v>
      </c>
      <c r="I7" s="2"/>
    </row>
    <row r="8" spans="1:9" x14ac:dyDescent="0.2">
      <c r="A8" s="2"/>
      <c r="B8" s="97" t="s">
        <v>13</v>
      </c>
      <c r="C8" s="98">
        <v>200</v>
      </c>
      <c r="D8" s="99">
        <v>7074858</v>
      </c>
      <c r="E8" s="135"/>
      <c r="F8" s="95" t="s">
        <v>201</v>
      </c>
      <c r="G8" s="153">
        <v>6571782</v>
      </c>
      <c r="H8" s="153">
        <v>6571782</v>
      </c>
      <c r="I8" s="2"/>
    </row>
    <row r="9" spans="1:9" x14ac:dyDescent="0.2">
      <c r="A9" s="2"/>
      <c r="B9" s="97" t="s">
        <v>14</v>
      </c>
      <c r="C9" s="100">
        <v>200</v>
      </c>
      <c r="D9" s="101">
        <v>0</v>
      </c>
      <c r="E9" s="139"/>
      <c r="F9" s="102"/>
      <c r="G9" s="157">
        <v>0</v>
      </c>
      <c r="H9" s="157">
        <v>0</v>
      </c>
      <c r="I9" s="2"/>
    </row>
    <row r="10" spans="1:9" x14ac:dyDescent="0.2">
      <c r="A10" s="2"/>
      <c r="B10" s="97"/>
      <c r="C10" s="100"/>
      <c r="D10" s="101"/>
      <c r="E10" s="139"/>
      <c r="F10" s="102"/>
      <c r="G10" s="157"/>
      <c r="H10" s="157"/>
      <c r="I10" s="2"/>
    </row>
    <row r="11" spans="1:9" ht="16.5" customHeight="1" thickBot="1" x14ac:dyDescent="0.25">
      <c r="A11" s="2"/>
      <c r="B11" s="333" t="s">
        <v>146</v>
      </c>
      <c r="C11" s="334"/>
      <c r="D11" s="122">
        <f>SUM(D8:D10)</f>
        <v>7074858</v>
      </c>
      <c r="E11" s="122">
        <f>SUM(E8:E10)</f>
        <v>0</v>
      </c>
      <c r="F11" s="103"/>
      <c r="G11" s="158">
        <f>SUM(G8:G10)</f>
        <v>6571782</v>
      </c>
      <c r="H11" s="158">
        <f>SUM(H8:H10)</f>
        <v>6571782</v>
      </c>
      <c r="I11" s="2"/>
    </row>
    <row r="12" spans="1:9" ht="15.75" thickBot="1" x14ac:dyDescent="0.25">
      <c r="A12" s="2"/>
      <c r="B12" s="11"/>
      <c r="C12" s="12"/>
      <c r="D12" s="24"/>
      <c r="E12" s="13"/>
      <c r="F12" s="14"/>
      <c r="G12" s="13"/>
      <c r="H12" s="13"/>
      <c r="I12" s="2"/>
    </row>
    <row r="13" spans="1:9" ht="30.75" thickBot="1" x14ac:dyDescent="0.25">
      <c r="A13" s="2"/>
      <c r="B13" s="15" t="s">
        <v>16</v>
      </c>
      <c r="C13" s="138" t="s">
        <v>0</v>
      </c>
      <c r="D13" s="9" t="s">
        <v>188</v>
      </c>
      <c r="E13" s="16" t="s">
        <v>189</v>
      </c>
      <c r="F13" s="10" t="s">
        <v>25</v>
      </c>
      <c r="G13" s="152" t="s">
        <v>190</v>
      </c>
      <c r="H13" s="152" t="s">
        <v>191</v>
      </c>
      <c r="I13" s="2"/>
    </row>
    <row r="14" spans="1:9" x14ac:dyDescent="0.2">
      <c r="A14" s="2"/>
      <c r="B14" s="93" t="s">
        <v>17</v>
      </c>
      <c r="C14" s="98">
        <v>200</v>
      </c>
      <c r="D14" s="104">
        <v>1729537</v>
      </c>
      <c r="E14" s="169"/>
      <c r="F14" s="308"/>
      <c r="G14" s="159">
        <v>1916075</v>
      </c>
      <c r="H14" s="159">
        <v>1916075</v>
      </c>
      <c r="I14" s="2"/>
    </row>
    <row r="15" spans="1:9" x14ac:dyDescent="0.2">
      <c r="A15" s="2"/>
      <c r="B15" s="91" t="s">
        <v>3</v>
      </c>
      <c r="C15" s="100">
        <v>200</v>
      </c>
      <c r="D15" s="105">
        <v>42240</v>
      </c>
      <c r="E15" s="170"/>
      <c r="F15" s="310"/>
      <c r="G15" s="160">
        <v>34000</v>
      </c>
      <c r="H15" s="160">
        <v>42240</v>
      </c>
      <c r="I15" s="2"/>
    </row>
    <row r="16" spans="1:9" x14ac:dyDescent="0.2">
      <c r="A16" s="2"/>
      <c r="B16" s="91" t="s">
        <v>150</v>
      </c>
      <c r="C16" s="100">
        <v>200</v>
      </c>
      <c r="D16" s="105">
        <v>0</v>
      </c>
      <c r="E16" s="170"/>
      <c r="F16" s="310"/>
      <c r="G16" s="160">
        <v>25810</v>
      </c>
      <c r="H16" s="160">
        <v>0</v>
      </c>
      <c r="I16" s="2"/>
    </row>
    <row r="17" spans="1:9" x14ac:dyDescent="0.2">
      <c r="A17" s="2"/>
      <c r="B17" s="91" t="s">
        <v>151</v>
      </c>
      <c r="C17" s="100">
        <v>200</v>
      </c>
      <c r="D17" s="105">
        <v>66521</v>
      </c>
      <c r="E17" s="170"/>
      <c r="F17" s="310"/>
      <c r="G17" s="160">
        <v>72935</v>
      </c>
      <c r="H17" s="160">
        <v>72935</v>
      </c>
      <c r="I17" s="2"/>
    </row>
    <row r="18" spans="1:9" x14ac:dyDescent="0.2">
      <c r="A18" s="2"/>
      <c r="B18" s="91" t="s">
        <v>15</v>
      </c>
      <c r="C18" s="100">
        <v>200</v>
      </c>
      <c r="D18" s="105">
        <v>198720</v>
      </c>
      <c r="E18" s="170"/>
      <c r="F18" s="310"/>
      <c r="G18" s="160">
        <v>179270</v>
      </c>
      <c r="H18" s="160">
        <v>179270</v>
      </c>
      <c r="I18" s="2"/>
    </row>
    <row r="19" spans="1:9" x14ac:dyDescent="0.2">
      <c r="A19" s="2"/>
      <c r="B19" s="91" t="s">
        <v>158</v>
      </c>
      <c r="C19" s="100">
        <v>200</v>
      </c>
      <c r="D19" s="105">
        <v>52440</v>
      </c>
      <c r="E19" s="170"/>
      <c r="F19" s="310"/>
      <c r="G19" s="160">
        <v>27550</v>
      </c>
      <c r="H19" s="160">
        <v>52440</v>
      </c>
      <c r="I19" s="2"/>
    </row>
    <row r="20" spans="1:9" x14ac:dyDescent="0.2">
      <c r="A20" s="2"/>
      <c r="B20" s="91" t="s">
        <v>139</v>
      </c>
      <c r="C20" s="100">
        <v>200</v>
      </c>
      <c r="D20" s="105"/>
      <c r="E20" s="170"/>
      <c r="F20" s="310" t="s">
        <v>267</v>
      </c>
      <c r="G20" s="160">
        <v>0</v>
      </c>
      <c r="H20" s="160">
        <v>0</v>
      </c>
      <c r="I20" s="2"/>
    </row>
    <row r="21" spans="1:9" x14ac:dyDescent="0.2">
      <c r="A21" s="2"/>
      <c r="B21" s="91" t="s">
        <v>177</v>
      </c>
      <c r="C21" s="100">
        <v>200</v>
      </c>
      <c r="D21" s="105">
        <v>13837</v>
      </c>
      <c r="E21" s="170"/>
      <c r="F21" s="310"/>
      <c r="G21" s="160">
        <v>15700</v>
      </c>
      <c r="H21" s="160">
        <v>31590</v>
      </c>
      <c r="I21" s="2"/>
    </row>
    <row r="22" spans="1:9" x14ac:dyDescent="0.2">
      <c r="A22" s="2"/>
      <c r="B22" s="91" t="s">
        <v>178</v>
      </c>
      <c r="C22" s="100">
        <v>200</v>
      </c>
      <c r="D22" s="105">
        <v>3552</v>
      </c>
      <c r="E22" s="170"/>
      <c r="F22" s="310"/>
      <c r="G22" s="160">
        <v>4409</v>
      </c>
      <c r="H22" s="160">
        <v>4409</v>
      </c>
      <c r="I22" s="2"/>
    </row>
    <row r="23" spans="1:9" x14ac:dyDescent="0.2">
      <c r="A23" s="2"/>
      <c r="B23" s="91" t="s">
        <v>176</v>
      </c>
      <c r="C23" s="100">
        <v>200</v>
      </c>
      <c r="D23" s="105">
        <v>0</v>
      </c>
      <c r="E23" s="170"/>
      <c r="F23" s="310"/>
      <c r="G23" s="160">
        <v>214313</v>
      </c>
      <c r="H23" s="160">
        <v>216174</v>
      </c>
      <c r="I23" s="2"/>
    </row>
    <row r="24" spans="1:9" ht="28.5" x14ac:dyDescent="0.2">
      <c r="A24" s="2"/>
      <c r="B24" s="91" t="s">
        <v>185</v>
      </c>
      <c r="C24" s="100">
        <v>200</v>
      </c>
      <c r="D24" s="105">
        <v>253520</v>
      </c>
      <c r="E24" s="170"/>
      <c r="F24" s="310"/>
      <c r="G24" s="160"/>
      <c r="H24" s="160">
        <v>100628</v>
      </c>
      <c r="I24" s="2"/>
    </row>
    <row r="25" spans="1:9" x14ac:dyDescent="0.2">
      <c r="A25" s="2"/>
      <c r="B25" s="91" t="s">
        <v>182</v>
      </c>
      <c r="C25" s="106">
        <v>200</v>
      </c>
      <c r="D25" s="105">
        <v>3814</v>
      </c>
      <c r="E25" s="170"/>
      <c r="F25" s="310"/>
      <c r="G25" s="160"/>
      <c r="H25" s="160">
        <v>3814</v>
      </c>
      <c r="I25" s="2"/>
    </row>
    <row r="26" spans="1:9" x14ac:dyDescent="0.2">
      <c r="A26" s="2"/>
      <c r="B26" s="136"/>
      <c r="C26" s="92"/>
      <c r="D26" s="171"/>
      <c r="E26" s="170"/>
      <c r="F26" s="137"/>
      <c r="G26" s="160"/>
      <c r="H26" s="160"/>
      <c r="I26" s="2"/>
    </row>
    <row r="27" spans="1:9" ht="16.5" customHeight="1" thickBot="1" x14ac:dyDescent="0.25">
      <c r="A27" s="2"/>
      <c r="B27" s="333" t="s">
        <v>146</v>
      </c>
      <c r="C27" s="334"/>
      <c r="D27" s="122">
        <f>SUM(D14:D26)</f>
        <v>2364181</v>
      </c>
      <c r="E27" s="122">
        <f>SUM(E14:E26)</f>
        <v>0</v>
      </c>
      <c r="F27" s="142"/>
      <c r="G27" s="158">
        <f>SUM(G14:G26)</f>
        <v>2490062</v>
      </c>
      <c r="H27" s="158">
        <f>SUM(H14:H26)</f>
        <v>2619575</v>
      </c>
      <c r="I27" s="2"/>
    </row>
    <row r="28" spans="1:9" ht="15.75" thickBot="1" x14ac:dyDescent="0.25">
      <c r="A28" s="2"/>
      <c r="B28" s="11"/>
      <c r="C28" s="12"/>
      <c r="D28" s="24"/>
      <c r="E28" s="13"/>
      <c r="F28" s="14"/>
      <c r="G28" s="13"/>
      <c r="H28" s="13"/>
      <c r="I28" s="2"/>
    </row>
    <row r="29" spans="1:9" ht="30.75" thickBot="1" x14ac:dyDescent="0.25">
      <c r="A29" s="2"/>
      <c r="B29" s="15" t="s">
        <v>119</v>
      </c>
      <c r="C29" s="138" t="s">
        <v>0</v>
      </c>
      <c r="D29" s="9" t="s">
        <v>188</v>
      </c>
      <c r="E29" s="16" t="s">
        <v>189</v>
      </c>
      <c r="F29" s="10" t="s">
        <v>25</v>
      </c>
      <c r="G29" s="152" t="s">
        <v>190</v>
      </c>
      <c r="H29" s="152" t="s">
        <v>191</v>
      </c>
      <c r="I29" s="2"/>
    </row>
    <row r="30" spans="1:9" x14ac:dyDescent="0.2">
      <c r="A30" s="2"/>
      <c r="B30" s="93" t="s">
        <v>18</v>
      </c>
      <c r="C30" s="98">
        <v>201</v>
      </c>
      <c r="D30" s="174">
        <v>180472</v>
      </c>
      <c r="E30" s="175"/>
      <c r="F30" s="119"/>
      <c r="G30" s="153">
        <v>101200</v>
      </c>
      <c r="H30" s="153">
        <v>147100</v>
      </c>
      <c r="I30" s="2"/>
    </row>
    <row r="31" spans="1:9" x14ac:dyDescent="0.2">
      <c r="A31" s="2"/>
      <c r="B31" s="107" t="s">
        <v>124</v>
      </c>
      <c r="C31" s="100">
        <v>201</v>
      </c>
      <c r="D31" s="176"/>
      <c r="E31" s="177"/>
      <c r="F31" s="96" t="s">
        <v>266</v>
      </c>
      <c r="G31" s="154">
        <v>0</v>
      </c>
      <c r="H31" s="154">
        <v>0</v>
      </c>
      <c r="I31" s="2"/>
    </row>
    <row r="32" spans="1:9" x14ac:dyDescent="0.2">
      <c r="A32" s="2"/>
      <c r="B32" s="91" t="s">
        <v>138</v>
      </c>
      <c r="C32" s="100">
        <v>199</v>
      </c>
      <c r="D32" s="109">
        <v>12920</v>
      </c>
      <c r="E32" s="177"/>
      <c r="F32" s="120"/>
      <c r="G32" s="154">
        <v>0</v>
      </c>
      <c r="H32" s="154">
        <v>42806</v>
      </c>
      <c r="I32" s="2"/>
    </row>
    <row r="33" spans="1:9" x14ac:dyDescent="0.2">
      <c r="A33" s="2"/>
      <c r="B33" s="91"/>
      <c r="C33" s="108"/>
      <c r="D33" s="109"/>
      <c r="E33" s="178"/>
      <c r="F33" s="102"/>
      <c r="G33" s="157"/>
      <c r="H33" s="157"/>
      <c r="I33" s="2"/>
    </row>
    <row r="34" spans="1:9" ht="16.5" customHeight="1" thickBot="1" x14ac:dyDescent="0.25">
      <c r="A34" s="2"/>
      <c r="B34" s="333" t="s">
        <v>146</v>
      </c>
      <c r="C34" s="334"/>
      <c r="D34" s="122">
        <f>SUM(D30:D33)</f>
        <v>193392</v>
      </c>
      <c r="E34" s="122">
        <f>SUM(E30:E33)</f>
        <v>0</v>
      </c>
      <c r="F34" s="142"/>
      <c r="G34" s="158">
        <f>SUM(G30:G33)</f>
        <v>101200</v>
      </c>
      <c r="H34" s="158">
        <f>SUM(H30:H33)</f>
        <v>189906</v>
      </c>
      <c r="I34" s="2"/>
    </row>
    <row r="35" spans="1:9" ht="15.75" thickBot="1" x14ac:dyDescent="0.25">
      <c r="A35" s="2"/>
      <c r="B35" s="11"/>
      <c r="C35" s="12"/>
      <c r="D35" s="24"/>
      <c r="E35" s="13"/>
      <c r="F35" s="14"/>
      <c r="G35" s="13"/>
      <c r="H35" s="13"/>
      <c r="I35" s="2"/>
    </row>
    <row r="36" spans="1:9" ht="30.75" thickBot="1" x14ac:dyDescent="0.25">
      <c r="A36" s="2"/>
      <c r="B36" s="19" t="s">
        <v>19</v>
      </c>
      <c r="C36" s="138" t="s">
        <v>0</v>
      </c>
      <c r="D36" s="9" t="s">
        <v>188</v>
      </c>
      <c r="E36" s="16" t="s">
        <v>189</v>
      </c>
      <c r="F36" s="10" t="s">
        <v>25</v>
      </c>
      <c r="G36" s="152" t="s">
        <v>190</v>
      </c>
      <c r="H36" s="152" t="s">
        <v>191</v>
      </c>
      <c r="I36" s="2"/>
    </row>
    <row r="37" spans="1:9" x14ac:dyDescent="0.2">
      <c r="A37" s="2"/>
      <c r="B37" s="93" t="s">
        <v>21</v>
      </c>
      <c r="C37" s="98" t="s">
        <v>26</v>
      </c>
      <c r="D37" s="104">
        <v>23800</v>
      </c>
      <c r="E37" s="175"/>
      <c r="F37" s="95" t="s">
        <v>244</v>
      </c>
      <c r="G37" s="153">
        <v>23800</v>
      </c>
      <c r="H37" s="153">
        <v>23800</v>
      </c>
      <c r="I37" s="2"/>
    </row>
    <row r="38" spans="1:9" x14ac:dyDescent="0.2">
      <c r="A38" s="2"/>
      <c r="B38" s="107" t="s">
        <v>171</v>
      </c>
      <c r="C38" s="100"/>
      <c r="D38" s="148"/>
      <c r="E38" s="177"/>
      <c r="F38" s="96"/>
      <c r="G38" s="154"/>
      <c r="H38" s="154"/>
      <c r="I38" s="2"/>
    </row>
    <row r="39" spans="1:9" x14ac:dyDescent="0.2">
      <c r="A39" s="2"/>
      <c r="B39" s="107" t="s">
        <v>202</v>
      </c>
      <c r="C39" s="100"/>
      <c r="D39" s="148">
        <v>2700</v>
      </c>
      <c r="E39" s="177"/>
      <c r="F39" s="96" t="s">
        <v>245</v>
      </c>
      <c r="G39" s="154"/>
      <c r="H39" s="154"/>
      <c r="I39" s="2"/>
    </row>
    <row r="40" spans="1:9" x14ac:dyDescent="0.2">
      <c r="A40" s="2"/>
      <c r="B40" s="107" t="s">
        <v>203</v>
      </c>
      <c r="C40" s="100"/>
      <c r="D40" s="148"/>
      <c r="E40" s="177"/>
      <c r="F40" s="96"/>
      <c r="G40" s="154"/>
      <c r="H40" s="154"/>
      <c r="I40" s="2"/>
    </row>
    <row r="41" spans="1:9" x14ac:dyDescent="0.2">
      <c r="A41" s="2"/>
      <c r="B41" s="107" t="s">
        <v>204</v>
      </c>
      <c r="C41" s="100"/>
      <c r="D41" s="148">
        <v>15000</v>
      </c>
      <c r="E41" s="177"/>
      <c r="F41" s="96" t="s">
        <v>246</v>
      </c>
      <c r="G41" s="154"/>
      <c r="H41" s="154"/>
      <c r="I41" s="2"/>
    </row>
    <row r="42" spans="1:9" x14ac:dyDescent="0.2">
      <c r="A42" s="2"/>
      <c r="B42" s="107"/>
      <c r="C42" s="100"/>
      <c r="D42" s="148"/>
      <c r="E42" s="177"/>
      <c r="F42" s="96"/>
      <c r="G42" s="154"/>
      <c r="H42" s="154"/>
      <c r="I42" s="2"/>
    </row>
    <row r="43" spans="1:9" ht="16.5" customHeight="1" thickBot="1" x14ac:dyDescent="0.25">
      <c r="A43" s="2"/>
      <c r="B43" s="333" t="s">
        <v>146</v>
      </c>
      <c r="C43" s="334"/>
      <c r="D43" s="122">
        <f>SUM(D37:D42)</f>
        <v>41500</v>
      </c>
      <c r="E43" s="122">
        <f>SUM(E37:E42)</f>
        <v>0</v>
      </c>
      <c r="F43" s="143"/>
      <c r="G43" s="161">
        <f>SUM(G37:G42)</f>
        <v>23800</v>
      </c>
      <c r="H43" s="161">
        <f>SUM(H37:H42)</f>
        <v>23800</v>
      </c>
      <c r="I43" s="2"/>
    </row>
    <row r="44" spans="1:9" ht="15.75" thickBot="1" x14ac:dyDescent="0.25">
      <c r="A44" s="2"/>
      <c r="B44" s="11"/>
      <c r="C44" s="12"/>
      <c r="D44" s="24"/>
      <c r="E44" s="13"/>
      <c r="F44" s="14"/>
      <c r="G44" s="13"/>
      <c r="H44" s="13"/>
      <c r="I44" s="2"/>
    </row>
    <row r="45" spans="1:9" ht="30.75" thickBot="1" x14ac:dyDescent="0.25">
      <c r="A45" s="2"/>
      <c r="B45" s="19" t="s">
        <v>20</v>
      </c>
      <c r="C45" s="138" t="s">
        <v>0</v>
      </c>
      <c r="D45" s="9" t="s">
        <v>188</v>
      </c>
      <c r="E45" s="16" t="s">
        <v>189</v>
      </c>
      <c r="F45" s="10" t="s">
        <v>25</v>
      </c>
      <c r="G45" s="152" t="s">
        <v>190</v>
      </c>
      <c r="H45" s="152" t="s">
        <v>191</v>
      </c>
      <c r="I45" s="2"/>
    </row>
    <row r="46" spans="1:9" x14ac:dyDescent="0.2">
      <c r="A46" s="2"/>
      <c r="B46" s="93" t="s">
        <v>5</v>
      </c>
      <c r="C46" s="98">
        <v>550</v>
      </c>
      <c r="D46" s="104">
        <v>3000</v>
      </c>
      <c r="E46" s="175"/>
      <c r="F46" s="308" t="s">
        <v>247</v>
      </c>
      <c r="G46" s="153">
        <v>5250</v>
      </c>
      <c r="H46" s="153">
        <v>5250</v>
      </c>
      <c r="I46" s="2"/>
    </row>
    <row r="47" spans="1:9" x14ac:dyDescent="0.2">
      <c r="A47" s="2"/>
      <c r="B47" s="91" t="s">
        <v>22</v>
      </c>
      <c r="C47" s="108">
        <v>609</v>
      </c>
      <c r="D47" s="105">
        <v>55000</v>
      </c>
      <c r="E47" s="140"/>
      <c r="F47" s="309" t="s">
        <v>250</v>
      </c>
      <c r="G47" s="164">
        <v>50000</v>
      </c>
      <c r="H47" s="164">
        <v>50000</v>
      </c>
      <c r="I47" s="2"/>
    </row>
    <row r="48" spans="1:9" x14ac:dyDescent="0.2">
      <c r="A48" s="2"/>
      <c r="B48" s="91" t="s">
        <v>23</v>
      </c>
      <c r="C48" s="108">
        <v>640</v>
      </c>
      <c r="D48" s="109">
        <v>20000</v>
      </c>
      <c r="E48" s="178"/>
      <c r="F48" s="310" t="s">
        <v>248</v>
      </c>
      <c r="G48" s="157">
        <v>20000</v>
      </c>
      <c r="H48" s="157">
        <v>20000</v>
      </c>
      <c r="I48" s="2"/>
    </row>
    <row r="49" spans="1:9" x14ac:dyDescent="0.2">
      <c r="A49" s="2"/>
      <c r="B49" s="91" t="s">
        <v>24</v>
      </c>
      <c r="C49" s="108" t="s">
        <v>27</v>
      </c>
      <c r="D49" s="109">
        <v>60000</v>
      </c>
      <c r="E49" s="178"/>
      <c r="F49" s="310" t="s">
        <v>249</v>
      </c>
      <c r="G49" s="157">
        <v>60000</v>
      </c>
      <c r="H49" s="157">
        <v>60000</v>
      </c>
      <c r="I49" s="2"/>
    </row>
    <row r="50" spans="1:9" x14ac:dyDescent="0.2">
      <c r="A50" s="2"/>
      <c r="B50" s="91" t="s">
        <v>159</v>
      </c>
      <c r="C50" s="108">
        <v>516</v>
      </c>
      <c r="D50" s="179">
        <v>10000</v>
      </c>
      <c r="E50" s="178"/>
      <c r="F50" s="310" t="s">
        <v>251</v>
      </c>
      <c r="G50" s="157">
        <v>10000</v>
      </c>
      <c r="H50" s="157">
        <v>51950</v>
      </c>
      <c r="I50" s="2"/>
    </row>
    <row r="51" spans="1:9" x14ac:dyDescent="0.2">
      <c r="A51" s="2"/>
      <c r="B51" s="91"/>
      <c r="C51" s="108"/>
      <c r="D51" s="109"/>
      <c r="E51" s="178"/>
      <c r="F51" s="118"/>
      <c r="G51" s="157"/>
      <c r="H51" s="157"/>
      <c r="I51" s="2"/>
    </row>
    <row r="52" spans="1:9" ht="16.5" customHeight="1" thickBot="1" x14ac:dyDescent="0.25">
      <c r="A52" s="2"/>
      <c r="B52" s="333" t="s">
        <v>146</v>
      </c>
      <c r="C52" s="334"/>
      <c r="D52" s="122">
        <f>SUM(D46:D51)</f>
        <v>148000</v>
      </c>
      <c r="E52" s="122">
        <f>SUM(E46:E51)</f>
        <v>0</v>
      </c>
      <c r="F52" s="144"/>
      <c r="G52" s="162">
        <f>SUM(G46:G51)</f>
        <v>145250</v>
      </c>
      <c r="H52" s="162">
        <f>SUM(H46:H51)</f>
        <v>187200</v>
      </c>
      <c r="I52" s="2"/>
    </row>
    <row r="53" spans="1:9" ht="16.5" customHeight="1" thickBot="1" x14ac:dyDescent="0.25">
      <c r="A53" s="2"/>
      <c r="B53" s="61"/>
      <c r="C53" s="62"/>
      <c r="D53" s="63"/>
      <c r="E53" s="64"/>
      <c r="F53" s="65"/>
      <c r="G53" s="64"/>
      <c r="H53" s="64"/>
      <c r="I53" s="2"/>
    </row>
    <row r="54" spans="1:9" ht="30.75" thickBot="1" x14ac:dyDescent="0.25">
      <c r="A54" s="2"/>
      <c r="B54" s="19" t="s">
        <v>120</v>
      </c>
      <c r="C54" s="138" t="s">
        <v>0</v>
      </c>
      <c r="D54" s="9" t="s">
        <v>188</v>
      </c>
      <c r="E54" s="16" t="s">
        <v>189</v>
      </c>
      <c r="F54" s="10" t="s">
        <v>25</v>
      </c>
      <c r="G54" s="155" t="s">
        <v>190</v>
      </c>
      <c r="H54" s="156" t="s">
        <v>191</v>
      </c>
      <c r="I54" s="2"/>
    </row>
    <row r="55" spans="1:9" x14ac:dyDescent="0.2">
      <c r="A55" s="2"/>
      <c r="B55" s="87" t="s">
        <v>96</v>
      </c>
      <c r="C55" s="88">
        <v>200</v>
      </c>
      <c r="D55" s="110">
        <v>32145</v>
      </c>
      <c r="E55" s="172"/>
      <c r="F55" s="311" t="s">
        <v>252</v>
      </c>
      <c r="G55" s="154">
        <v>30117</v>
      </c>
      <c r="H55" s="154">
        <v>86686</v>
      </c>
      <c r="I55" s="2"/>
    </row>
    <row r="56" spans="1:9" x14ac:dyDescent="0.2">
      <c r="A56" s="2"/>
      <c r="B56" s="87" t="s">
        <v>137</v>
      </c>
      <c r="C56" s="88"/>
      <c r="D56" s="110"/>
      <c r="E56" s="172"/>
      <c r="F56" s="311"/>
      <c r="G56" s="154"/>
      <c r="H56" s="154"/>
      <c r="I56" s="2"/>
    </row>
    <row r="57" spans="1:9" x14ac:dyDescent="0.2">
      <c r="A57" s="2"/>
      <c r="B57" s="87" t="s">
        <v>121</v>
      </c>
      <c r="C57" s="88"/>
      <c r="D57" s="173"/>
      <c r="E57" s="172"/>
      <c r="F57" s="311"/>
      <c r="G57" s="154"/>
      <c r="H57" s="154"/>
      <c r="I57" s="2"/>
    </row>
    <row r="58" spans="1:9" x14ac:dyDescent="0.2">
      <c r="A58" s="2"/>
      <c r="B58" s="87"/>
      <c r="C58" s="88"/>
      <c r="D58" s="110"/>
      <c r="E58" s="172"/>
      <c r="F58" s="89"/>
      <c r="G58" s="154"/>
      <c r="H58" s="154"/>
      <c r="I58" s="2"/>
    </row>
    <row r="59" spans="1:9" ht="16.5" customHeight="1" thickBot="1" x14ac:dyDescent="0.25">
      <c r="A59" s="2"/>
      <c r="B59" s="333" t="s">
        <v>146</v>
      </c>
      <c r="C59" s="334"/>
      <c r="D59" s="122">
        <f>SUM(D55:D58)</f>
        <v>32145</v>
      </c>
      <c r="E59" s="122">
        <f>SUM(E55:E58)</f>
        <v>0</v>
      </c>
      <c r="F59" s="143"/>
      <c r="G59" s="161">
        <f>SUM(G55:G58)</f>
        <v>30117</v>
      </c>
      <c r="H59" s="161">
        <f>SUM(H55:H58)</f>
        <v>86686</v>
      </c>
      <c r="I59" s="2"/>
    </row>
    <row r="60" spans="1:9" ht="15.75" thickBot="1" x14ac:dyDescent="0.25">
      <c r="A60" s="2"/>
      <c r="B60" s="90"/>
      <c r="C60" s="62"/>
      <c r="D60" s="63"/>
      <c r="E60" s="111"/>
      <c r="F60" s="14"/>
      <c r="G60" s="111"/>
      <c r="H60" s="111"/>
      <c r="I60" s="2"/>
    </row>
    <row r="61" spans="1:9" ht="15.75" thickBot="1" x14ac:dyDescent="0.25">
      <c r="A61" s="2"/>
      <c r="B61" s="335" t="s">
        <v>156</v>
      </c>
      <c r="C61" s="336"/>
      <c r="D61" s="134">
        <f>D11+D27+D34+D43+D52+D59</f>
        <v>9854076</v>
      </c>
      <c r="E61" s="134">
        <f>E11+E27+E34+E43+E52+E59</f>
        <v>0</v>
      </c>
      <c r="F61" s="14"/>
      <c r="G61" s="163">
        <f>G11+G27+G34+G43+G52+G59</f>
        <v>9362211</v>
      </c>
      <c r="H61" s="163">
        <f>H11+H27+H34+H43+H52+H59</f>
        <v>9678949</v>
      </c>
      <c r="I61" s="2"/>
    </row>
    <row r="62" spans="1:9" x14ac:dyDescent="0.2">
      <c r="A62" s="2"/>
      <c r="B62" s="7"/>
      <c r="C62" s="17"/>
      <c r="D62" s="24"/>
      <c r="E62" s="13"/>
      <c r="F62" s="14"/>
      <c r="G62" s="13"/>
      <c r="H62" s="13"/>
      <c r="I62" s="2"/>
    </row>
  </sheetData>
  <mergeCells count="9">
    <mergeCell ref="E3:F6"/>
    <mergeCell ref="B2:H2"/>
    <mergeCell ref="B11:C11"/>
    <mergeCell ref="B27:C27"/>
    <mergeCell ref="B61:C61"/>
    <mergeCell ref="B43:C43"/>
    <mergeCell ref="B52:C52"/>
    <mergeCell ref="B59:C59"/>
    <mergeCell ref="B34:C34"/>
  </mergeCells>
  <dataValidations count="2">
    <dataValidation type="whole" allowBlank="1" showInputMessage="1" showErrorMessage="1" error="Please enter figure as a positive number to the nearest whole pound" sqref="D37:D42 D8:D10 D55:D58 D30:D33 D46:D51">
      <formula1>0</formula1>
      <formula2>1000000000</formula2>
    </dataValidation>
    <dataValidation type="whole" allowBlank="1" showInputMessage="1" showErrorMessage="1" error="Please enter figure as a positive number to the nearest whole pound" sqref="D14:D26">
      <formula1>-1000000</formula1>
      <formula2>1000000000</formula2>
    </dataValidation>
  </dataValidation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opLeftCell="A91" workbookViewId="0">
      <selection activeCell="F179" sqref="F179"/>
    </sheetView>
  </sheetViews>
  <sheetFormatPr defaultRowHeight="15" x14ac:dyDescent="0.25"/>
  <cols>
    <col min="1" max="1" width="1.77734375" style="186" customWidth="1"/>
    <col min="2" max="2" width="33.33203125" style="186" customWidth="1"/>
    <col min="3" max="3" width="11.5546875" style="186" customWidth="1"/>
    <col min="4" max="4" width="13.6640625" style="280" customWidth="1"/>
    <col min="5" max="5" width="12.5546875" style="186" customWidth="1"/>
    <col min="6" max="6" width="72.88671875" style="186" customWidth="1"/>
    <col min="7" max="8" width="12.5546875" style="186" customWidth="1"/>
    <col min="9" max="9" width="1.77734375" style="186" customWidth="1"/>
    <col min="10" max="16384" width="8.88671875" style="186"/>
  </cols>
  <sheetData>
    <row r="1" spans="1:9" ht="15.75" thickBot="1" x14ac:dyDescent="0.3">
      <c r="A1" s="180"/>
      <c r="B1" s="181"/>
      <c r="C1" s="182"/>
      <c r="D1" s="183"/>
      <c r="E1" s="184"/>
      <c r="F1" s="185"/>
      <c r="G1" s="184"/>
      <c r="H1" s="184"/>
      <c r="I1" s="180"/>
    </row>
    <row r="2" spans="1:9" ht="20.25" thickBot="1" x14ac:dyDescent="0.3">
      <c r="A2" s="180"/>
      <c r="B2" s="337" t="s">
        <v>6</v>
      </c>
      <c r="C2" s="338"/>
      <c r="D2" s="338"/>
      <c r="E2" s="338"/>
      <c r="F2" s="338"/>
      <c r="G2" s="338"/>
      <c r="H2" s="339"/>
      <c r="I2" s="180"/>
    </row>
    <row r="3" spans="1:9" ht="36" customHeight="1" x14ac:dyDescent="0.25">
      <c r="A3" s="180"/>
      <c r="B3" s="187" t="s">
        <v>29</v>
      </c>
      <c r="C3" s="188"/>
      <c r="D3" s="183"/>
      <c r="E3" s="189"/>
      <c r="F3" s="189"/>
      <c r="G3" s="189"/>
      <c r="H3" s="189"/>
      <c r="I3" s="180"/>
    </row>
    <row r="4" spans="1:9" ht="18.75" customHeight="1" x14ac:dyDescent="0.25">
      <c r="A4" s="180"/>
      <c r="B4" s="190" t="s">
        <v>187</v>
      </c>
      <c r="C4" s="191"/>
      <c r="D4" s="183"/>
      <c r="E4" s="189"/>
      <c r="F4" s="189"/>
      <c r="G4" s="189"/>
      <c r="H4" s="189"/>
      <c r="I4" s="180"/>
    </row>
    <row r="5" spans="1:9" ht="18.75" customHeight="1" x14ac:dyDescent="0.25">
      <c r="A5" s="180"/>
      <c r="B5" s="192"/>
      <c r="C5" s="191"/>
      <c r="D5" s="183"/>
      <c r="E5" s="189"/>
      <c r="F5" s="189"/>
      <c r="G5" s="189"/>
      <c r="H5" s="189"/>
      <c r="I5" s="180"/>
    </row>
    <row r="6" spans="1:9" ht="15.75" thickBot="1" x14ac:dyDescent="0.3">
      <c r="A6" s="180"/>
      <c r="B6" s="181"/>
      <c r="C6" s="193"/>
      <c r="D6" s="183"/>
      <c r="E6" s="194"/>
      <c r="F6" s="194"/>
      <c r="G6" s="189"/>
      <c r="H6" s="189"/>
      <c r="I6" s="180"/>
    </row>
    <row r="7" spans="1:9" ht="30.75" thickBot="1" x14ac:dyDescent="0.3">
      <c r="A7" s="180"/>
      <c r="B7" s="195" t="s">
        <v>33</v>
      </c>
      <c r="C7" s="196" t="s">
        <v>0</v>
      </c>
      <c r="D7" s="197" t="s">
        <v>188</v>
      </c>
      <c r="E7" s="198" t="s">
        <v>189</v>
      </c>
      <c r="F7" s="199" t="s">
        <v>25</v>
      </c>
      <c r="G7" s="200" t="s">
        <v>190</v>
      </c>
      <c r="H7" s="200" t="s">
        <v>191</v>
      </c>
      <c r="I7" s="180"/>
    </row>
    <row r="8" spans="1:9" x14ac:dyDescent="0.25">
      <c r="A8" s="180"/>
      <c r="B8" s="93" t="s">
        <v>163</v>
      </c>
      <c r="C8" s="94">
        <v>112</v>
      </c>
      <c r="D8" s="201">
        <v>912349</v>
      </c>
      <c r="E8" s="202"/>
      <c r="F8" s="203" t="s">
        <v>207</v>
      </c>
      <c r="G8" s="204">
        <v>861529</v>
      </c>
      <c r="H8" s="204">
        <v>826864</v>
      </c>
      <c r="I8" s="180"/>
    </row>
    <row r="9" spans="1:9" x14ac:dyDescent="0.25">
      <c r="A9" s="180"/>
      <c r="B9" s="107" t="s">
        <v>7</v>
      </c>
      <c r="C9" s="147">
        <v>108</v>
      </c>
      <c r="D9" s="205">
        <v>4837549</v>
      </c>
      <c r="E9" s="206"/>
      <c r="F9" s="207" t="s">
        <v>207</v>
      </c>
      <c r="G9" s="208">
        <v>4306626</v>
      </c>
      <c r="H9" s="208">
        <v>4309878</v>
      </c>
      <c r="I9" s="180"/>
    </row>
    <row r="10" spans="1:9" x14ac:dyDescent="0.25">
      <c r="A10" s="180"/>
      <c r="B10" s="107" t="s">
        <v>8</v>
      </c>
      <c r="C10" s="147">
        <v>113</v>
      </c>
      <c r="D10" s="205">
        <v>55849</v>
      </c>
      <c r="E10" s="206"/>
      <c r="F10" s="207" t="s">
        <v>207</v>
      </c>
      <c r="G10" s="208">
        <v>79510</v>
      </c>
      <c r="H10" s="208">
        <v>82641</v>
      </c>
      <c r="I10" s="180"/>
    </row>
    <row r="11" spans="1:9" x14ac:dyDescent="0.25">
      <c r="A11" s="180"/>
      <c r="B11" s="107" t="s">
        <v>161</v>
      </c>
      <c r="C11" s="147">
        <v>126</v>
      </c>
      <c r="D11" s="205">
        <v>5000</v>
      </c>
      <c r="E11" s="206"/>
      <c r="F11" s="207" t="s">
        <v>209</v>
      </c>
      <c r="G11" s="208">
        <v>0</v>
      </c>
      <c r="H11" s="208">
        <v>4000</v>
      </c>
      <c r="I11" s="180"/>
    </row>
    <row r="12" spans="1:9" x14ac:dyDescent="0.25">
      <c r="A12" s="180"/>
      <c r="B12" s="91"/>
      <c r="C12" s="92"/>
      <c r="D12" s="209"/>
      <c r="E12" s="206"/>
      <c r="F12" s="210"/>
      <c r="G12" s="208"/>
      <c r="H12" s="208"/>
      <c r="I12" s="180"/>
    </row>
    <row r="13" spans="1:9" ht="16.5" customHeight="1" thickBot="1" x14ac:dyDescent="0.3">
      <c r="A13" s="180"/>
      <c r="B13" s="333" t="s">
        <v>146</v>
      </c>
      <c r="C13" s="334"/>
      <c r="D13" s="123">
        <f>SUM(D8:D12)</f>
        <v>5810747</v>
      </c>
      <c r="E13" s="123">
        <f>SUM(E8:E12)</f>
        <v>0</v>
      </c>
      <c r="F13" s="211"/>
      <c r="G13" s="212">
        <f>SUM(G8:G12)</f>
        <v>5247665</v>
      </c>
      <c r="H13" s="212">
        <f>SUM(H8:H12)</f>
        <v>5223383</v>
      </c>
      <c r="I13" s="180"/>
    </row>
    <row r="14" spans="1:9" ht="15.75" thickBot="1" x14ac:dyDescent="0.3">
      <c r="A14" s="180"/>
      <c r="B14" s="213"/>
      <c r="C14" s="214"/>
      <c r="D14" s="215"/>
      <c r="E14" s="216"/>
      <c r="F14" s="217"/>
      <c r="G14" s="216"/>
      <c r="H14" s="216"/>
      <c r="I14" s="180"/>
    </row>
    <row r="15" spans="1:9" ht="30.75" thickBot="1" x14ac:dyDescent="0.3">
      <c r="A15" s="180"/>
      <c r="B15" s="15" t="s">
        <v>32</v>
      </c>
      <c r="C15" s="218" t="s">
        <v>0</v>
      </c>
      <c r="D15" s="219" t="s">
        <v>188</v>
      </c>
      <c r="E15" s="220" t="s">
        <v>189</v>
      </c>
      <c r="F15" s="221" t="s">
        <v>25</v>
      </c>
      <c r="G15" s="200" t="s">
        <v>190</v>
      </c>
      <c r="H15" s="200" t="s">
        <v>191</v>
      </c>
      <c r="I15" s="180"/>
    </row>
    <row r="16" spans="1:9" x14ac:dyDescent="0.25">
      <c r="A16" s="180"/>
      <c r="B16" s="97" t="s">
        <v>160</v>
      </c>
      <c r="C16" s="98">
        <v>105</v>
      </c>
      <c r="D16" s="222">
        <v>197299</v>
      </c>
      <c r="E16" s="202"/>
      <c r="F16" s="203" t="s">
        <v>208</v>
      </c>
      <c r="G16" s="204">
        <v>188003</v>
      </c>
      <c r="H16" s="204">
        <v>178332</v>
      </c>
      <c r="I16" s="180"/>
    </row>
    <row r="17" spans="1:9" x14ac:dyDescent="0.25">
      <c r="A17" s="180"/>
      <c r="B17" s="97" t="s">
        <v>164</v>
      </c>
      <c r="C17" s="100">
        <v>101</v>
      </c>
      <c r="D17" s="223">
        <v>677803</v>
      </c>
      <c r="E17" s="206"/>
      <c r="F17" s="207" t="s">
        <v>208</v>
      </c>
      <c r="G17" s="208">
        <v>726158</v>
      </c>
      <c r="H17" s="208">
        <v>687015</v>
      </c>
      <c r="I17" s="180"/>
    </row>
    <row r="18" spans="1:9" x14ac:dyDescent="0.25">
      <c r="A18" s="180"/>
      <c r="B18" s="97" t="s">
        <v>41</v>
      </c>
      <c r="C18" s="100">
        <v>114</v>
      </c>
      <c r="D18" s="223">
        <v>19327</v>
      </c>
      <c r="E18" s="206"/>
      <c r="F18" s="207" t="s">
        <v>208</v>
      </c>
      <c r="G18" s="208">
        <v>40131</v>
      </c>
      <c r="H18" s="208">
        <v>30842</v>
      </c>
      <c r="I18" s="180"/>
    </row>
    <row r="19" spans="1:9" x14ac:dyDescent="0.25">
      <c r="A19" s="180"/>
      <c r="B19" s="97" t="s">
        <v>34</v>
      </c>
      <c r="C19" s="100">
        <v>115</v>
      </c>
      <c r="D19" s="223">
        <v>447819</v>
      </c>
      <c r="E19" s="206"/>
      <c r="F19" s="207" t="s">
        <v>208</v>
      </c>
      <c r="G19" s="208">
        <v>527572</v>
      </c>
      <c r="H19" s="208">
        <v>530294</v>
      </c>
      <c r="I19" s="180"/>
    </row>
    <row r="20" spans="1:9" x14ac:dyDescent="0.25">
      <c r="A20" s="180"/>
      <c r="B20" s="97" t="s">
        <v>35</v>
      </c>
      <c r="C20" s="100">
        <v>116</v>
      </c>
      <c r="D20" s="223">
        <v>181306</v>
      </c>
      <c r="E20" s="206"/>
      <c r="F20" s="207" t="s">
        <v>208</v>
      </c>
      <c r="G20" s="208">
        <v>172321</v>
      </c>
      <c r="H20" s="208">
        <v>174899</v>
      </c>
      <c r="I20" s="180"/>
    </row>
    <row r="21" spans="1:9" x14ac:dyDescent="0.25">
      <c r="A21" s="180"/>
      <c r="B21" s="97" t="s">
        <v>36</v>
      </c>
      <c r="C21" s="100">
        <v>117</v>
      </c>
      <c r="D21" s="223">
        <v>356878</v>
      </c>
      <c r="E21" s="206"/>
      <c r="F21" s="207" t="s">
        <v>208</v>
      </c>
      <c r="G21" s="208">
        <v>199799</v>
      </c>
      <c r="H21" s="208">
        <v>245324</v>
      </c>
      <c r="I21" s="180"/>
    </row>
    <row r="22" spans="1:9" x14ac:dyDescent="0.25">
      <c r="A22" s="180"/>
      <c r="B22" s="97" t="s">
        <v>37</v>
      </c>
      <c r="C22" s="100">
        <v>118</v>
      </c>
      <c r="D22" s="223">
        <v>94912</v>
      </c>
      <c r="E22" s="206"/>
      <c r="F22" s="207" t="s">
        <v>208</v>
      </c>
      <c r="G22" s="208">
        <v>121008</v>
      </c>
      <c r="H22" s="208">
        <v>91433</v>
      </c>
      <c r="I22" s="180"/>
    </row>
    <row r="23" spans="1:9" x14ac:dyDescent="0.25">
      <c r="A23" s="180"/>
      <c r="B23" s="97" t="s">
        <v>38</v>
      </c>
      <c r="C23" s="100">
        <v>120</v>
      </c>
      <c r="D23" s="223">
        <v>120277</v>
      </c>
      <c r="E23" s="206"/>
      <c r="F23" s="207" t="s">
        <v>208</v>
      </c>
      <c r="G23" s="208">
        <v>109385</v>
      </c>
      <c r="H23" s="208">
        <v>116412</v>
      </c>
      <c r="I23" s="180"/>
    </row>
    <row r="24" spans="1:9" x14ac:dyDescent="0.25">
      <c r="A24" s="180"/>
      <c r="B24" s="97" t="s">
        <v>39</v>
      </c>
      <c r="C24" s="100">
        <v>121</v>
      </c>
      <c r="D24" s="223">
        <v>30123</v>
      </c>
      <c r="E24" s="206"/>
      <c r="F24" s="207" t="s">
        <v>208</v>
      </c>
      <c r="G24" s="208">
        <v>27183</v>
      </c>
      <c r="H24" s="208">
        <v>29018</v>
      </c>
      <c r="I24" s="180"/>
    </row>
    <row r="25" spans="1:9" x14ac:dyDescent="0.25">
      <c r="A25" s="180"/>
      <c r="B25" s="97" t="s">
        <v>40</v>
      </c>
      <c r="C25" s="100">
        <v>122</v>
      </c>
      <c r="D25" s="223">
        <v>82280</v>
      </c>
      <c r="E25" s="206"/>
      <c r="F25" s="207" t="s">
        <v>208</v>
      </c>
      <c r="G25" s="208">
        <v>78671</v>
      </c>
      <c r="H25" s="208">
        <v>52043</v>
      </c>
      <c r="I25" s="180"/>
    </row>
    <row r="26" spans="1:9" x14ac:dyDescent="0.25">
      <c r="A26" s="180"/>
      <c r="B26" s="97" t="s">
        <v>162</v>
      </c>
      <c r="C26" s="100">
        <v>125</v>
      </c>
      <c r="D26" s="224">
        <v>8000</v>
      </c>
      <c r="E26" s="225"/>
      <c r="F26" s="226" t="s">
        <v>253</v>
      </c>
      <c r="G26" s="227">
        <v>0</v>
      </c>
      <c r="H26" s="227">
        <v>13900</v>
      </c>
      <c r="I26" s="180"/>
    </row>
    <row r="27" spans="1:9" x14ac:dyDescent="0.25">
      <c r="A27" s="180"/>
      <c r="B27" s="97"/>
      <c r="C27" s="100"/>
      <c r="D27" s="224"/>
      <c r="E27" s="225"/>
      <c r="F27" s="226"/>
      <c r="G27" s="227">
        <v>5000</v>
      </c>
      <c r="H27" s="227">
        <v>0</v>
      </c>
      <c r="I27" s="180"/>
    </row>
    <row r="28" spans="1:9" ht="16.5" customHeight="1" thickBot="1" x14ac:dyDescent="0.3">
      <c r="A28" s="180"/>
      <c r="B28" s="333" t="s">
        <v>146</v>
      </c>
      <c r="C28" s="334"/>
      <c r="D28" s="122">
        <f>SUM(D16:D27)</f>
        <v>2216024</v>
      </c>
      <c r="E28" s="122">
        <f>SUM(E16:E27)</f>
        <v>0</v>
      </c>
      <c r="F28" s="228"/>
      <c r="G28" s="229">
        <f>SUM(G16:G27)</f>
        <v>2195231</v>
      </c>
      <c r="H28" s="229">
        <f>SUM(H16:H27)</f>
        <v>2149512</v>
      </c>
      <c r="I28" s="180"/>
    </row>
    <row r="29" spans="1:9" ht="15.75" thickBot="1" x14ac:dyDescent="0.3">
      <c r="A29" s="180"/>
      <c r="B29" s="213"/>
      <c r="C29" s="214"/>
      <c r="D29" s="215"/>
      <c r="E29" s="216"/>
      <c r="F29" s="217"/>
      <c r="G29" s="216"/>
      <c r="H29" s="216"/>
      <c r="I29" s="180"/>
    </row>
    <row r="30" spans="1:9" ht="30.75" thickBot="1" x14ac:dyDescent="0.3">
      <c r="A30" s="180"/>
      <c r="B30" s="15" t="s">
        <v>31</v>
      </c>
      <c r="C30" s="218" t="s">
        <v>0</v>
      </c>
      <c r="D30" s="219" t="s">
        <v>188</v>
      </c>
      <c r="E30" s="220" t="s">
        <v>189</v>
      </c>
      <c r="F30" s="221" t="s">
        <v>25</v>
      </c>
      <c r="G30" s="200" t="s">
        <v>190</v>
      </c>
      <c r="H30" s="200" t="s">
        <v>191</v>
      </c>
      <c r="I30" s="180"/>
    </row>
    <row r="31" spans="1:9" x14ac:dyDescent="0.25">
      <c r="A31" s="180"/>
      <c r="B31" s="112" t="s">
        <v>101</v>
      </c>
      <c r="C31" s="98">
        <v>332</v>
      </c>
      <c r="D31" s="201">
        <v>12000</v>
      </c>
      <c r="E31" s="230"/>
      <c r="F31" s="203" t="s">
        <v>211</v>
      </c>
      <c r="G31" s="231">
        <v>12000</v>
      </c>
      <c r="H31" s="231">
        <v>12000</v>
      </c>
      <c r="I31" s="180"/>
    </row>
    <row r="32" spans="1:9" ht="28.5" x14ac:dyDescent="0.25">
      <c r="A32" s="180"/>
      <c r="B32" s="113" t="s">
        <v>102</v>
      </c>
      <c r="C32" s="100">
        <v>151</v>
      </c>
      <c r="D32" s="179">
        <v>40000</v>
      </c>
      <c r="E32" s="232"/>
      <c r="F32" s="281" t="s">
        <v>212</v>
      </c>
      <c r="G32" s="233">
        <v>7500</v>
      </c>
      <c r="H32" s="233">
        <v>30700</v>
      </c>
      <c r="I32" s="180"/>
    </row>
    <row r="33" spans="1:9" x14ac:dyDescent="0.25">
      <c r="A33" s="180"/>
      <c r="B33" s="113" t="s">
        <v>103</v>
      </c>
      <c r="C33" s="100">
        <v>526</v>
      </c>
      <c r="D33" s="179">
        <v>12500</v>
      </c>
      <c r="E33" s="232"/>
      <c r="F33" s="226" t="s">
        <v>213</v>
      </c>
      <c r="G33" s="233">
        <v>13700</v>
      </c>
      <c r="H33" s="233">
        <v>13700</v>
      </c>
      <c r="I33" s="180"/>
    </row>
    <row r="34" spans="1:9" x14ac:dyDescent="0.25">
      <c r="A34" s="180"/>
      <c r="B34" s="113" t="s">
        <v>104</v>
      </c>
      <c r="C34" s="100">
        <v>565</v>
      </c>
      <c r="D34" s="179">
        <v>14000</v>
      </c>
      <c r="E34" s="232"/>
      <c r="F34" s="226" t="s">
        <v>210</v>
      </c>
      <c r="G34" s="233">
        <v>14000</v>
      </c>
      <c r="H34" s="233">
        <v>14000</v>
      </c>
      <c r="I34" s="180"/>
    </row>
    <row r="35" spans="1:9" x14ac:dyDescent="0.25">
      <c r="A35" s="180"/>
      <c r="B35" s="115" t="s">
        <v>30</v>
      </c>
      <c r="C35" s="100">
        <v>150</v>
      </c>
      <c r="D35" s="179">
        <v>35000</v>
      </c>
      <c r="E35" s="232"/>
      <c r="F35" s="226" t="s">
        <v>214</v>
      </c>
      <c r="G35" s="233">
        <v>35000</v>
      </c>
      <c r="H35" s="233">
        <v>50750</v>
      </c>
      <c r="I35" s="180"/>
    </row>
    <row r="36" spans="1:9" x14ac:dyDescent="0.25">
      <c r="A36" s="180"/>
      <c r="B36" s="91"/>
      <c r="C36" s="100"/>
      <c r="D36" s="179"/>
      <c r="E36" s="232"/>
      <c r="F36" s="226"/>
      <c r="G36" s="233"/>
      <c r="H36" s="233"/>
      <c r="I36" s="180"/>
    </row>
    <row r="37" spans="1:9" ht="16.5" customHeight="1" thickBot="1" x14ac:dyDescent="0.3">
      <c r="A37" s="180"/>
      <c r="B37" s="333" t="s">
        <v>146</v>
      </c>
      <c r="C37" s="334"/>
      <c r="D37" s="122">
        <f>SUM(D31:D36)</f>
        <v>113500</v>
      </c>
      <c r="E37" s="122">
        <f>SUM(E31:E36)</f>
        <v>0</v>
      </c>
      <c r="F37" s="235"/>
      <c r="G37" s="229">
        <f>SUM(G31:G36)</f>
        <v>82200</v>
      </c>
      <c r="H37" s="229">
        <f>SUM(H31:H36)</f>
        <v>121150</v>
      </c>
      <c r="I37" s="180"/>
    </row>
    <row r="38" spans="1:9" ht="15.75" thickBot="1" x14ac:dyDescent="0.3">
      <c r="A38" s="180"/>
      <c r="B38" s="213"/>
      <c r="C38" s="214"/>
      <c r="D38" s="215"/>
      <c r="E38" s="216"/>
      <c r="F38" s="217"/>
      <c r="G38" s="216"/>
      <c r="H38" s="216"/>
      <c r="I38" s="180"/>
    </row>
    <row r="39" spans="1:9" ht="30.75" thickBot="1" x14ac:dyDescent="0.3">
      <c r="A39" s="180"/>
      <c r="B39" s="236" t="s">
        <v>42</v>
      </c>
      <c r="C39" s="218" t="s">
        <v>0</v>
      </c>
      <c r="D39" s="219" t="s">
        <v>188</v>
      </c>
      <c r="E39" s="220" t="s">
        <v>189</v>
      </c>
      <c r="F39" s="221" t="s">
        <v>25</v>
      </c>
      <c r="G39" s="200" t="s">
        <v>190</v>
      </c>
      <c r="H39" s="200" t="s">
        <v>191</v>
      </c>
      <c r="I39" s="180"/>
    </row>
    <row r="40" spans="1:9" x14ac:dyDescent="0.25">
      <c r="A40" s="180"/>
      <c r="B40" s="93" t="s">
        <v>183</v>
      </c>
      <c r="C40" s="98">
        <v>605</v>
      </c>
      <c r="D40" s="292">
        <v>67750</v>
      </c>
      <c r="E40" s="282"/>
      <c r="F40" s="290" t="s">
        <v>222</v>
      </c>
      <c r="G40" s="204">
        <v>60000</v>
      </c>
      <c r="H40" s="204">
        <v>95000</v>
      </c>
      <c r="I40" s="180"/>
    </row>
    <row r="41" spans="1:9" x14ac:dyDescent="0.25">
      <c r="A41" s="180"/>
      <c r="B41" s="107" t="s">
        <v>48</v>
      </c>
      <c r="C41" s="100" t="s">
        <v>51</v>
      </c>
      <c r="D41" s="283">
        <v>6000</v>
      </c>
      <c r="E41" s="284"/>
      <c r="F41" s="288" t="s">
        <v>215</v>
      </c>
      <c r="G41" s="208">
        <v>7500</v>
      </c>
      <c r="H41" s="208">
        <v>7500</v>
      </c>
      <c r="I41" s="180"/>
    </row>
    <row r="42" spans="1:9" x14ac:dyDescent="0.25">
      <c r="A42" s="180"/>
      <c r="B42" s="91" t="s">
        <v>149</v>
      </c>
      <c r="C42" s="100" t="s">
        <v>52</v>
      </c>
      <c r="D42" s="250">
        <v>0</v>
      </c>
      <c r="E42" s="284">
        <v>0</v>
      </c>
      <c r="F42" s="288" t="s">
        <v>216</v>
      </c>
      <c r="G42" s="208">
        <v>20000</v>
      </c>
      <c r="H42" s="208">
        <v>20000</v>
      </c>
      <c r="I42" s="180"/>
    </row>
    <row r="43" spans="1:9" x14ac:dyDescent="0.25">
      <c r="A43" s="180"/>
      <c r="B43" s="107" t="s">
        <v>154</v>
      </c>
      <c r="C43" s="100" t="s">
        <v>52</v>
      </c>
      <c r="D43" s="283">
        <v>0</v>
      </c>
      <c r="E43" s="284"/>
      <c r="F43" s="291" t="s">
        <v>217</v>
      </c>
      <c r="G43" s="208"/>
      <c r="H43" s="208">
        <v>125000</v>
      </c>
      <c r="I43" s="180"/>
    </row>
    <row r="44" spans="1:9" x14ac:dyDescent="0.25">
      <c r="A44" s="180"/>
      <c r="B44" s="107" t="s">
        <v>49</v>
      </c>
      <c r="C44" s="100" t="s">
        <v>50</v>
      </c>
      <c r="D44" s="283">
        <v>3500</v>
      </c>
      <c r="E44" s="284"/>
      <c r="F44" s="288" t="s">
        <v>218</v>
      </c>
      <c r="G44" s="208">
        <v>3500</v>
      </c>
      <c r="H44" s="208">
        <v>3500</v>
      </c>
      <c r="I44" s="180"/>
    </row>
    <row r="45" spans="1:9" x14ac:dyDescent="0.25">
      <c r="A45" s="180"/>
      <c r="B45" s="107" t="s">
        <v>53</v>
      </c>
      <c r="C45" s="100">
        <v>606</v>
      </c>
      <c r="D45" s="283">
        <v>32000</v>
      </c>
      <c r="E45" s="284"/>
      <c r="F45" s="288" t="s">
        <v>219</v>
      </c>
      <c r="G45" s="208">
        <v>29000</v>
      </c>
      <c r="H45" s="208">
        <v>30000</v>
      </c>
      <c r="I45" s="180"/>
    </row>
    <row r="46" spans="1:9" x14ac:dyDescent="0.25">
      <c r="A46" s="180"/>
      <c r="B46" s="91" t="s">
        <v>54</v>
      </c>
      <c r="C46" s="100">
        <v>611</v>
      </c>
      <c r="D46" s="250">
        <v>9000</v>
      </c>
      <c r="E46" s="284"/>
      <c r="F46" s="288" t="s">
        <v>220</v>
      </c>
      <c r="G46" s="208">
        <v>9000</v>
      </c>
      <c r="H46" s="208">
        <v>11500</v>
      </c>
      <c r="I46" s="180"/>
    </row>
    <row r="47" spans="1:9" x14ac:dyDescent="0.25">
      <c r="A47" s="180"/>
      <c r="B47" s="151" t="s">
        <v>196</v>
      </c>
      <c r="C47" s="100"/>
      <c r="D47" s="283">
        <v>0</v>
      </c>
      <c r="E47" s="284"/>
      <c r="F47" s="288"/>
      <c r="G47" s="208">
        <v>-20000</v>
      </c>
      <c r="H47" s="208">
        <v>-125000</v>
      </c>
      <c r="I47" s="180"/>
    </row>
    <row r="48" spans="1:9" x14ac:dyDescent="0.25">
      <c r="A48" s="180"/>
      <c r="B48" s="149" t="s">
        <v>153</v>
      </c>
      <c r="C48" s="150" t="s">
        <v>52</v>
      </c>
      <c r="D48" s="285">
        <v>0</v>
      </c>
      <c r="E48" s="286"/>
      <c r="F48" s="291"/>
      <c r="G48" s="239"/>
      <c r="H48" s="239">
        <v>-20000</v>
      </c>
      <c r="I48" s="180"/>
    </row>
    <row r="49" spans="1:9" x14ac:dyDescent="0.25">
      <c r="A49" s="180"/>
      <c r="B49" s="107" t="s">
        <v>184</v>
      </c>
      <c r="C49" s="100">
        <v>610</v>
      </c>
      <c r="D49" s="283">
        <v>30000</v>
      </c>
      <c r="E49" s="284"/>
      <c r="F49" s="288" t="s">
        <v>221</v>
      </c>
      <c r="G49" s="208"/>
      <c r="H49" s="208">
        <v>43500</v>
      </c>
      <c r="I49" s="180"/>
    </row>
    <row r="50" spans="1:9" x14ac:dyDescent="0.25">
      <c r="A50" s="180"/>
      <c r="B50" s="91"/>
      <c r="C50" s="100"/>
      <c r="D50" s="250"/>
      <c r="E50" s="284"/>
      <c r="F50" s="288"/>
      <c r="G50" s="208"/>
      <c r="H50" s="208"/>
      <c r="I50" s="180"/>
    </row>
    <row r="51" spans="1:9" x14ac:dyDescent="0.25">
      <c r="A51" s="180"/>
      <c r="B51" s="91"/>
      <c r="C51" s="108"/>
      <c r="D51" s="250"/>
      <c r="E51" s="287"/>
      <c r="F51" s="289"/>
      <c r="G51" s="227"/>
      <c r="H51" s="227"/>
      <c r="I51" s="180"/>
    </row>
    <row r="52" spans="1:9" ht="16.5" customHeight="1" thickBot="1" x14ac:dyDescent="0.3">
      <c r="A52" s="180"/>
      <c r="B52" s="333" t="s">
        <v>146</v>
      </c>
      <c r="C52" s="334"/>
      <c r="D52" s="122">
        <f>SUM(D40:D51)</f>
        <v>148250</v>
      </c>
      <c r="E52" s="122">
        <f>SUM(E40:E51)</f>
        <v>0</v>
      </c>
      <c r="F52" s="235"/>
      <c r="G52" s="229">
        <f>SUM(G40:G51)</f>
        <v>109000</v>
      </c>
      <c r="H52" s="229">
        <f>SUM(H40:H51)</f>
        <v>191000</v>
      </c>
      <c r="I52" s="180"/>
    </row>
    <row r="53" spans="1:9" ht="15.75" thickBot="1" x14ac:dyDescent="0.3">
      <c r="A53" s="180"/>
      <c r="B53" s="213"/>
      <c r="C53" s="214"/>
      <c r="D53" s="215"/>
      <c r="E53" s="216"/>
      <c r="F53" s="217"/>
      <c r="G53" s="216"/>
      <c r="H53" s="216"/>
      <c r="I53" s="180"/>
    </row>
    <row r="54" spans="1:9" ht="30.75" thickBot="1" x14ac:dyDescent="0.3">
      <c r="A54" s="180"/>
      <c r="B54" s="15" t="s">
        <v>43</v>
      </c>
      <c r="C54" s="218" t="s">
        <v>0</v>
      </c>
      <c r="D54" s="219" t="s">
        <v>188</v>
      </c>
      <c r="E54" s="220" t="s">
        <v>189</v>
      </c>
      <c r="F54" s="221" t="s">
        <v>25</v>
      </c>
      <c r="G54" s="200" t="s">
        <v>190</v>
      </c>
      <c r="H54" s="200" t="s">
        <v>191</v>
      </c>
      <c r="I54" s="180"/>
    </row>
    <row r="55" spans="1:9" ht="28.5" x14ac:dyDescent="0.25">
      <c r="A55" s="180"/>
      <c r="B55" s="112" t="s">
        <v>9</v>
      </c>
      <c r="C55" s="98">
        <v>602</v>
      </c>
      <c r="D55" s="240">
        <v>209000</v>
      </c>
      <c r="E55" s="202"/>
      <c r="F55" s="293" t="s">
        <v>227</v>
      </c>
      <c r="G55" s="204">
        <v>209000</v>
      </c>
      <c r="H55" s="204">
        <v>199000</v>
      </c>
      <c r="I55" s="180"/>
    </row>
    <row r="56" spans="1:9" x14ac:dyDescent="0.25">
      <c r="A56" s="180"/>
      <c r="B56" s="114" t="s">
        <v>55</v>
      </c>
      <c r="C56" s="100">
        <v>613</v>
      </c>
      <c r="D56" s="241">
        <v>284000</v>
      </c>
      <c r="E56" s="206"/>
      <c r="F56" s="207" t="s">
        <v>223</v>
      </c>
      <c r="G56" s="208">
        <v>312000</v>
      </c>
      <c r="H56" s="208">
        <v>467000</v>
      </c>
      <c r="I56" s="180"/>
    </row>
    <row r="57" spans="1:9" x14ac:dyDescent="0.25">
      <c r="A57" s="180"/>
      <c r="B57" s="114" t="s">
        <v>10</v>
      </c>
      <c r="C57" s="100">
        <v>612</v>
      </c>
      <c r="D57" s="241">
        <v>35000</v>
      </c>
      <c r="E57" s="206"/>
      <c r="F57" s="207" t="s">
        <v>224</v>
      </c>
      <c r="G57" s="208">
        <v>35000</v>
      </c>
      <c r="H57" s="208">
        <v>35000</v>
      </c>
      <c r="I57" s="180"/>
    </row>
    <row r="58" spans="1:9" x14ac:dyDescent="0.25">
      <c r="A58" s="180"/>
      <c r="B58" s="113" t="s">
        <v>3</v>
      </c>
      <c r="C58" s="100">
        <v>608</v>
      </c>
      <c r="D58" s="241">
        <v>42240</v>
      </c>
      <c r="E58" s="206"/>
      <c r="F58" s="207"/>
      <c r="G58" s="208">
        <v>34000</v>
      </c>
      <c r="H58" s="208">
        <v>38145</v>
      </c>
      <c r="I58" s="180"/>
    </row>
    <row r="59" spans="1:9" x14ac:dyDescent="0.25">
      <c r="A59" s="180"/>
      <c r="B59" s="113" t="s">
        <v>4</v>
      </c>
      <c r="C59" s="100">
        <v>607</v>
      </c>
      <c r="D59" s="205">
        <v>36500</v>
      </c>
      <c r="E59" s="206"/>
      <c r="F59" s="207" t="s">
        <v>225</v>
      </c>
      <c r="G59" s="208">
        <v>35000</v>
      </c>
      <c r="H59" s="208">
        <v>36296</v>
      </c>
      <c r="I59" s="180"/>
    </row>
    <row r="60" spans="1:9" x14ac:dyDescent="0.25">
      <c r="A60" s="180"/>
      <c r="B60" s="107"/>
      <c r="C60" s="100"/>
      <c r="D60" s="209"/>
      <c r="E60" s="206"/>
      <c r="F60" s="207"/>
      <c r="G60" s="208"/>
      <c r="H60" s="208"/>
      <c r="I60" s="180"/>
    </row>
    <row r="61" spans="1:9" ht="16.5" customHeight="1" thickBot="1" x14ac:dyDescent="0.3">
      <c r="A61" s="180"/>
      <c r="B61" s="333" t="s">
        <v>146</v>
      </c>
      <c r="C61" s="334"/>
      <c r="D61" s="122">
        <f>SUM(D55:D60)</f>
        <v>606740</v>
      </c>
      <c r="E61" s="122">
        <f>SUM(E55:E60)</f>
        <v>0</v>
      </c>
      <c r="F61" s="243"/>
      <c r="G61" s="244">
        <f>SUM(G55:G60)</f>
        <v>625000</v>
      </c>
      <c r="H61" s="244">
        <f>SUM(H55:H60)</f>
        <v>775441</v>
      </c>
      <c r="I61" s="180"/>
    </row>
    <row r="62" spans="1:9" ht="15.75" thickBot="1" x14ac:dyDescent="0.3">
      <c r="A62" s="180"/>
      <c r="B62" s="213"/>
      <c r="C62" s="214"/>
      <c r="D62" s="215"/>
      <c r="E62" s="216"/>
      <c r="F62" s="217"/>
      <c r="G62" s="216"/>
      <c r="H62" s="216"/>
      <c r="I62" s="180"/>
    </row>
    <row r="63" spans="1:9" ht="30.75" thickBot="1" x14ac:dyDescent="0.3">
      <c r="A63" s="180"/>
      <c r="B63" s="15" t="s">
        <v>70</v>
      </c>
      <c r="C63" s="218" t="s">
        <v>0</v>
      </c>
      <c r="D63" s="219" t="s">
        <v>188</v>
      </c>
      <c r="E63" s="220" t="s">
        <v>189</v>
      </c>
      <c r="F63" s="221" t="s">
        <v>25</v>
      </c>
      <c r="G63" s="200" t="s">
        <v>190</v>
      </c>
      <c r="H63" s="200" t="s">
        <v>191</v>
      </c>
      <c r="I63" s="180"/>
    </row>
    <row r="64" spans="1:9" ht="15.75" customHeight="1" x14ac:dyDescent="0.25">
      <c r="A64" s="180"/>
      <c r="B64" s="344" t="s">
        <v>46</v>
      </c>
      <c r="C64" s="345"/>
      <c r="D64" s="240"/>
      <c r="E64" s="202"/>
      <c r="F64" s="237"/>
      <c r="G64" s="245"/>
      <c r="H64" s="204"/>
      <c r="I64" s="180"/>
    </row>
    <row r="65" spans="1:9" x14ac:dyDescent="0.25">
      <c r="A65" s="180"/>
      <c r="B65" s="91" t="s">
        <v>56</v>
      </c>
      <c r="C65" s="108">
        <v>301</v>
      </c>
      <c r="D65" s="179">
        <v>5650</v>
      </c>
      <c r="E65" s="246"/>
      <c r="F65" s="289" t="s">
        <v>257</v>
      </c>
      <c r="G65" s="248">
        <v>4500</v>
      </c>
      <c r="H65" s="249">
        <v>5650</v>
      </c>
      <c r="I65" s="180"/>
    </row>
    <row r="66" spans="1:9" x14ac:dyDescent="0.25">
      <c r="A66" s="180"/>
      <c r="B66" s="91" t="s">
        <v>57</v>
      </c>
      <c r="C66" s="108">
        <v>302</v>
      </c>
      <c r="D66" s="250">
        <v>4300</v>
      </c>
      <c r="E66" s="225"/>
      <c r="F66" s="294" t="s">
        <v>257</v>
      </c>
      <c r="G66" s="251">
        <v>4300</v>
      </c>
      <c r="H66" s="227">
        <v>4300</v>
      </c>
      <c r="I66" s="180"/>
    </row>
    <row r="67" spans="1:9" x14ac:dyDescent="0.25">
      <c r="A67" s="180"/>
      <c r="B67" s="91" t="s">
        <v>58</v>
      </c>
      <c r="C67" s="108">
        <v>303</v>
      </c>
      <c r="D67" s="250">
        <v>3435</v>
      </c>
      <c r="E67" s="225"/>
      <c r="F67" s="294" t="s">
        <v>257</v>
      </c>
      <c r="G67" s="251">
        <v>2550</v>
      </c>
      <c r="H67" s="227">
        <v>2550</v>
      </c>
      <c r="I67" s="180"/>
    </row>
    <row r="68" spans="1:9" x14ac:dyDescent="0.25">
      <c r="A68" s="180"/>
      <c r="B68" s="91" t="s">
        <v>142</v>
      </c>
      <c r="C68" s="108" t="s">
        <v>141</v>
      </c>
      <c r="D68" s="179">
        <v>0</v>
      </c>
      <c r="E68" s="225"/>
      <c r="F68" s="294" t="s">
        <v>257</v>
      </c>
      <c r="G68" s="251">
        <v>0</v>
      </c>
      <c r="H68" s="227">
        <v>0</v>
      </c>
      <c r="I68" s="180"/>
    </row>
    <row r="69" spans="1:9" x14ac:dyDescent="0.25">
      <c r="A69" s="180"/>
      <c r="B69" s="91" t="s">
        <v>59</v>
      </c>
      <c r="C69" s="108">
        <v>304</v>
      </c>
      <c r="D69" s="250">
        <v>4140</v>
      </c>
      <c r="E69" s="225"/>
      <c r="F69" s="294" t="s">
        <v>257</v>
      </c>
      <c r="G69" s="251">
        <v>4100</v>
      </c>
      <c r="H69" s="227">
        <v>4100</v>
      </c>
      <c r="I69" s="180"/>
    </row>
    <row r="70" spans="1:9" x14ac:dyDescent="0.25">
      <c r="A70" s="180"/>
      <c r="B70" s="91" t="s">
        <v>144</v>
      </c>
      <c r="C70" s="108" t="s">
        <v>143</v>
      </c>
      <c r="D70" s="250">
        <v>0</v>
      </c>
      <c r="E70" s="225"/>
      <c r="F70" s="294" t="s">
        <v>257</v>
      </c>
      <c r="G70" s="251">
        <v>0</v>
      </c>
      <c r="H70" s="227">
        <v>1925</v>
      </c>
      <c r="I70" s="180"/>
    </row>
    <row r="71" spans="1:9" x14ac:dyDescent="0.25">
      <c r="A71" s="180"/>
      <c r="B71" s="91" t="s">
        <v>60</v>
      </c>
      <c r="C71" s="108">
        <v>306</v>
      </c>
      <c r="D71" s="179">
        <v>10000</v>
      </c>
      <c r="E71" s="225"/>
      <c r="F71" s="294" t="s">
        <v>257</v>
      </c>
      <c r="G71" s="251">
        <v>11000</v>
      </c>
      <c r="H71" s="227">
        <v>11000</v>
      </c>
      <c r="I71" s="180"/>
    </row>
    <row r="72" spans="1:9" x14ac:dyDescent="0.25">
      <c r="A72" s="180"/>
      <c r="B72" s="91" t="s">
        <v>61</v>
      </c>
      <c r="C72" s="108">
        <v>307</v>
      </c>
      <c r="D72" s="250">
        <v>4000</v>
      </c>
      <c r="E72" s="225"/>
      <c r="F72" s="294" t="s">
        <v>257</v>
      </c>
      <c r="G72" s="251">
        <v>4500</v>
      </c>
      <c r="H72" s="227">
        <v>4500</v>
      </c>
      <c r="I72" s="180"/>
    </row>
    <row r="73" spans="1:9" x14ac:dyDescent="0.25">
      <c r="A73" s="180"/>
      <c r="B73" s="91" t="s">
        <v>132</v>
      </c>
      <c r="C73" s="108">
        <v>310</v>
      </c>
      <c r="D73" s="250">
        <v>3965</v>
      </c>
      <c r="E73" s="225"/>
      <c r="F73" s="294" t="s">
        <v>257</v>
      </c>
      <c r="G73" s="251">
        <v>4000</v>
      </c>
      <c r="H73" s="227">
        <v>4000</v>
      </c>
      <c r="I73" s="180"/>
    </row>
    <row r="74" spans="1:9" x14ac:dyDescent="0.25">
      <c r="A74" s="180"/>
      <c r="B74" s="91" t="s">
        <v>133</v>
      </c>
      <c r="C74" s="108">
        <v>309</v>
      </c>
      <c r="D74" s="179">
        <v>3495</v>
      </c>
      <c r="E74" s="225"/>
      <c r="F74" s="294" t="s">
        <v>257</v>
      </c>
      <c r="G74" s="251">
        <v>4000</v>
      </c>
      <c r="H74" s="227">
        <v>4000</v>
      </c>
      <c r="I74" s="180"/>
    </row>
    <row r="75" spans="1:9" x14ac:dyDescent="0.25">
      <c r="A75" s="180"/>
      <c r="B75" s="91" t="s">
        <v>62</v>
      </c>
      <c r="C75" s="108">
        <v>312</v>
      </c>
      <c r="D75" s="250">
        <v>8300</v>
      </c>
      <c r="E75" s="225"/>
      <c r="F75" s="294" t="s">
        <v>257</v>
      </c>
      <c r="G75" s="251">
        <v>6000</v>
      </c>
      <c r="H75" s="227">
        <v>6000</v>
      </c>
      <c r="I75" s="180"/>
    </row>
    <row r="76" spans="1:9" x14ac:dyDescent="0.25">
      <c r="A76" s="180"/>
      <c r="B76" s="91" t="s">
        <v>63</v>
      </c>
      <c r="C76" s="108">
        <v>313</v>
      </c>
      <c r="D76" s="250">
        <v>13600</v>
      </c>
      <c r="E76" s="225"/>
      <c r="F76" s="294" t="s">
        <v>257</v>
      </c>
      <c r="G76" s="251">
        <v>13100</v>
      </c>
      <c r="H76" s="227">
        <v>13100</v>
      </c>
      <c r="I76" s="180"/>
    </row>
    <row r="77" spans="1:9" x14ac:dyDescent="0.25">
      <c r="A77" s="180"/>
      <c r="B77" s="91" t="s">
        <v>64</v>
      </c>
      <c r="C77" s="108">
        <v>314</v>
      </c>
      <c r="D77" s="250">
        <v>2000</v>
      </c>
      <c r="E77" s="225"/>
      <c r="F77" s="294" t="s">
        <v>257</v>
      </c>
      <c r="G77" s="251">
        <v>2000</v>
      </c>
      <c r="H77" s="227">
        <v>2000</v>
      </c>
      <c r="I77" s="180"/>
    </row>
    <row r="78" spans="1:9" x14ac:dyDescent="0.25">
      <c r="A78" s="180"/>
      <c r="B78" s="91" t="s">
        <v>127</v>
      </c>
      <c r="C78" s="108">
        <v>317</v>
      </c>
      <c r="D78" s="250">
        <v>1800</v>
      </c>
      <c r="E78" s="225"/>
      <c r="F78" s="294" t="s">
        <v>257</v>
      </c>
      <c r="G78" s="251">
        <v>1900</v>
      </c>
      <c r="H78" s="227">
        <v>1900</v>
      </c>
      <c r="I78" s="180"/>
    </row>
    <row r="79" spans="1:9" x14ac:dyDescent="0.25">
      <c r="A79" s="180"/>
      <c r="B79" s="91" t="s">
        <v>65</v>
      </c>
      <c r="C79" s="108">
        <v>319</v>
      </c>
      <c r="D79" s="179">
        <v>15400</v>
      </c>
      <c r="E79" s="225"/>
      <c r="F79" s="294" t="s">
        <v>257</v>
      </c>
      <c r="G79" s="251">
        <v>19000</v>
      </c>
      <c r="H79" s="227">
        <v>15500</v>
      </c>
      <c r="I79" s="180"/>
    </row>
    <row r="80" spans="1:9" x14ac:dyDescent="0.25">
      <c r="A80" s="180"/>
      <c r="B80" s="91" t="s">
        <v>66</v>
      </c>
      <c r="C80" s="108">
        <v>320</v>
      </c>
      <c r="D80" s="250">
        <v>6500</v>
      </c>
      <c r="E80" s="225"/>
      <c r="F80" s="294" t="s">
        <v>257</v>
      </c>
      <c r="G80" s="251">
        <v>8250</v>
      </c>
      <c r="H80" s="227">
        <v>8250</v>
      </c>
      <c r="I80" s="180"/>
    </row>
    <row r="81" spans="1:9" x14ac:dyDescent="0.25">
      <c r="A81" s="180"/>
      <c r="B81" s="91" t="s">
        <v>229</v>
      </c>
      <c r="C81" s="108">
        <v>325</v>
      </c>
      <c r="D81" s="250">
        <v>3550</v>
      </c>
      <c r="E81" s="225"/>
      <c r="F81" s="294" t="s">
        <v>257</v>
      </c>
      <c r="G81" s="251">
        <v>2500</v>
      </c>
      <c r="H81" s="227">
        <v>7250</v>
      </c>
      <c r="I81" s="180"/>
    </row>
    <row r="82" spans="1:9" x14ac:dyDescent="0.25">
      <c r="A82" s="180"/>
      <c r="B82" s="91" t="s">
        <v>69</v>
      </c>
      <c r="C82" s="108">
        <v>331</v>
      </c>
      <c r="D82" s="179">
        <v>600</v>
      </c>
      <c r="E82" s="225"/>
      <c r="F82" s="294" t="s">
        <v>257</v>
      </c>
      <c r="G82" s="251">
        <v>1050</v>
      </c>
      <c r="H82" s="227">
        <v>1050</v>
      </c>
      <c r="I82" s="180"/>
    </row>
    <row r="83" spans="1:9" x14ac:dyDescent="0.25">
      <c r="A83" s="180"/>
      <c r="B83" s="91" t="s">
        <v>130</v>
      </c>
      <c r="C83" s="108">
        <v>333</v>
      </c>
      <c r="D83" s="250">
        <v>900</v>
      </c>
      <c r="E83" s="225"/>
      <c r="F83" s="294" t="s">
        <v>257</v>
      </c>
      <c r="G83" s="251">
        <v>800</v>
      </c>
      <c r="H83" s="227">
        <v>800</v>
      </c>
      <c r="I83" s="180"/>
    </row>
    <row r="84" spans="1:9" ht="13.5" customHeight="1" x14ac:dyDescent="0.25">
      <c r="A84" s="180"/>
      <c r="B84" s="91" t="s">
        <v>123</v>
      </c>
      <c r="C84" s="108">
        <v>335</v>
      </c>
      <c r="D84" s="179">
        <v>4250</v>
      </c>
      <c r="E84" s="225"/>
      <c r="F84" s="294" t="s">
        <v>257</v>
      </c>
      <c r="G84" s="251">
        <v>6550</v>
      </c>
      <c r="H84" s="227">
        <v>6550</v>
      </c>
      <c r="I84" s="180"/>
    </row>
    <row r="85" spans="1:9" x14ac:dyDescent="0.25">
      <c r="A85" s="180"/>
      <c r="B85" s="91" t="s">
        <v>67</v>
      </c>
      <c r="C85" s="108">
        <v>365</v>
      </c>
      <c r="D85" s="250">
        <v>4800</v>
      </c>
      <c r="E85" s="225"/>
      <c r="F85" s="294" t="s">
        <v>257</v>
      </c>
      <c r="G85" s="251">
        <v>6500</v>
      </c>
      <c r="H85" s="227">
        <v>5000</v>
      </c>
      <c r="I85" s="180"/>
    </row>
    <row r="86" spans="1:9" x14ac:dyDescent="0.25">
      <c r="A86" s="180"/>
      <c r="B86" s="91" t="s">
        <v>68</v>
      </c>
      <c r="C86" s="108">
        <v>366</v>
      </c>
      <c r="D86" s="250">
        <v>22375</v>
      </c>
      <c r="E86" s="225"/>
      <c r="F86" s="294" t="s">
        <v>257</v>
      </c>
      <c r="G86" s="251">
        <v>29500</v>
      </c>
      <c r="H86" s="227">
        <v>27500</v>
      </c>
      <c r="I86" s="180"/>
    </row>
    <row r="87" spans="1:9" x14ac:dyDescent="0.25">
      <c r="A87" s="180"/>
      <c r="B87" s="91" t="s">
        <v>179</v>
      </c>
      <c r="C87" s="108">
        <v>316</v>
      </c>
      <c r="D87" s="250">
        <v>3550</v>
      </c>
      <c r="E87" s="225"/>
      <c r="F87" s="294" t="s">
        <v>257</v>
      </c>
      <c r="G87" s="251">
        <v>1000</v>
      </c>
      <c r="H87" s="227">
        <v>3100</v>
      </c>
      <c r="I87" s="180"/>
    </row>
    <row r="88" spans="1:9" x14ac:dyDescent="0.25">
      <c r="A88" s="180"/>
      <c r="B88" s="91"/>
      <c r="C88" s="108"/>
      <c r="D88" s="179"/>
      <c r="E88" s="225"/>
      <c r="F88" s="234"/>
      <c r="G88" s="251"/>
      <c r="H88" s="227"/>
      <c r="I88" s="180"/>
    </row>
    <row r="89" spans="1:9" s="255" customFormat="1" x14ac:dyDescent="0.25">
      <c r="A89" s="252"/>
      <c r="B89" s="342" t="s">
        <v>195</v>
      </c>
      <c r="C89" s="343"/>
      <c r="D89" s="295">
        <f>SUM(D65:D88)</f>
        <v>126610</v>
      </c>
      <c r="E89" s="295">
        <f>SUM(E65:E88)</f>
        <v>0</v>
      </c>
      <c r="F89" s="253"/>
      <c r="G89" s="254">
        <f>SUM(G65:G88)</f>
        <v>137100</v>
      </c>
      <c r="H89" s="254">
        <f>SUM(H65:H88)</f>
        <v>140025</v>
      </c>
      <c r="I89" s="252"/>
    </row>
    <row r="90" spans="1:9" ht="15.75" customHeight="1" x14ac:dyDescent="0.25">
      <c r="A90" s="180"/>
      <c r="B90" s="340" t="s">
        <v>194</v>
      </c>
      <c r="C90" s="341"/>
      <c r="D90" s="241"/>
      <c r="E90" s="206"/>
      <c r="F90" s="238"/>
      <c r="G90" s="256"/>
      <c r="H90" s="208"/>
      <c r="I90" s="180"/>
    </row>
    <row r="91" spans="1:9" x14ac:dyDescent="0.25">
      <c r="A91" s="180"/>
      <c r="B91" s="91" t="s">
        <v>71</v>
      </c>
      <c r="C91" s="108">
        <v>336</v>
      </c>
      <c r="D91" s="179">
        <v>0</v>
      </c>
      <c r="E91" s="246"/>
      <c r="F91" s="289" t="s">
        <v>228</v>
      </c>
      <c r="G91" s="248">
        <v>250</v>
      </c>
      <c r="H91" s="249">
        <v>250</v>
      </c>
      <c r="I91" s="180"/>
    </row>
    <row r="92" spans="1:9" x14ac:dyDescent="0.25">
      <c r="A92" s="180"/>
      <c r="B92" s="91" t="s">
        <v>230</v>
      </c>
      <c r="C92" s="108">
        <v>337</v>
      </c>
      <c r="D92" s="250">
        <v>500</v>
      </c>
      <c r="E92" s="225"/>
      <c r="F92" s="294"/>
      <c r="G92" s="251">
        <v>500</v>
      </c>
      <c r="H92" s="227">
        <v>500</v>
      </c>
      <c r="I92" s="180"/>
    </row>
    <row r="93" spans="1:9" x14ac:dyDescent="0.25">
      <c r="A93" s="180"/>
      <c r="B93" s="91" t="s">
        <v>72</v>
      </c>
      <c r="C93" s="108">
        <v>350</v>
      </c>
      <c r="D93" s="250">
        <v>185</v>
      </c>
      <c r="E93" s="225"/>
      <c r="F93" s="294"/>
      <c r="G93" s="251">
        <v>350</v>
      </c>
      <c r="H93" s="227">
        <v>350</v>
      </c>
      <c r="I93" s="180"/>
    </row>
    <row r="94" spans="1:9" x14ac:dyDescent="0.25">
      <c r="A94" s="180"/>
      <c r="B94" s="91" t="s">
        <v>11</v>
      </c>
      <c r="C94" s="108">
        <v>358</v>
      </c>
      <c r="D94" s="179">
        <v>17500</v>
      </c>
      <c r="E94" s="225"/>
      <c r="F94" s="294"/>
      <c r="G94" s="251">
        <v>17500</v>
      </c>
      <c r="H94" s="227">
        <v>17500</v>
      </c>
      <c r="I94" s="180"/>
    </row>
    <row r="95" spans="1:9" x14ac:dyDescent="0.25">
      <c r="A95" s="180"/>
      <c r="B95" s="91" t="s">
        <v>73</v>
      </c>
      <c r="C95" s="108">
        <v>510</v>
      </c>
      <c r="D95" s="250">
        <v>3300</v>
      </c>
      <c r="E95" s="225"/>
      <c r="F95" s="294" t="s">
        <v>254</v>
      </c>
      <c r="G95" s="251">
        <v>3300</v>
      </c>
      <c r="H95" s="227">
        <v>3300</v>
      </c>
      <c r="I95" s="180"/>
    </row>
    <row r="96" spans="1:9" x14ac:dyDescent="0.25">
      <c r="A96" s="180"/>
      <c r="B96" s="91" t="s">
        <v>233</v>
      </c>
      <c r="C96" s="108">
        <v>523</v>
      </c>
      <c r="D96" s="250">
        <v>4000</v>
      </c>
      <c r="E96" s="225"/>
      <c r="F96" s="294" t="s">
        <v>255</v>
      </c>
      <c r="G96" s="251">
        <v>6000</v>
      </c>
      <c r="H96" s="227">
        <v>6000</v>
      </c>
      <c r="I96" s="180"/>
    </row>
    <row r="97" spans="1:9" x14ac:dyDescent="0.25">
      <c r="A97" s="180"/>
      <c r="B97" s="91" t="s">
        <v>75</v>
      </c>
      <c r="C97" s="108" t="s">
        <v>74</v>
      </c>
      <c r="D97" s="179">
        <v>0</v>
      </c>
      <c r="E97" s="225"/>
      <c r="F97" s="294" t="s">
        <v>256</v>
      </c>
      <c r="G97" s="251">
        <v>0</v>
      </c>
      <c r="H97" s="227">
        <v>2299</v>
      </c>
      <c r="I97" s="180"/>
    </row>
    <row r="98" spans="1:9" x14ac:dyDescent="0.25">
      <c r="A98" s="180"/>
      <c r="B98" s="91" t="s">
        <v>114</v>
      </c>
      <c r="C98" s="108">
        <v>323</v>
      </c>
      <c r="D98" s="250">
        <v>0</v>
      </c>
      <c r="E98" s="225"/>
      <c r="F98" s="294"/>
      <c r="G98" s="251">
        <v>500</v>
      </c>
      <c r="H98" s="227">
        <v>500</v>
      </c>
      <c r="I98" s="180"/>
    </row>
    <row r="99" spans="1:9" x14ac:dyDescent="0.25">
      <c r="A99" s="180"/>
      <c r="B99" s="91" t="s">
        <v>115</v>
      </c>
      <c r="C99" s="108">
        <v>324</v>
      </c>
      <c r="D99" s="250">
        <v>0</v>
      </c>
      <c r="E99" s="225"/>
      <c r="F99" s="294"/>
      <c r="G99" s="251">
        <v>500</v>
      </c>
      <c r="H99" s="227">
        <v>500</v>
      </c>
      <c r="I99" s="180"/>
    </row>
    <row r="100" spans="1:9" x14ac:dyDescent="0.25">
      <c r="A100" s="180"/>
      <c r="B100" s="91" t="s">
        <v>116</v>
      </c>
      <c r="C100" s="108">
        <v>508</v>
      </c>
      <c r="D100" s="179">
        <v>250</v>
      </c>
      <c r="E100" s="225"/>
      <c r="F100" s="294" t="s">
        <v>257</v>
      </c>
      <c r="G100" s="251">
        <v>1200</v>
      </c>
      <c r="H100" s="227">
        <v>1200</v>
      </c>
      <c r="I100" s="180"/>
    </row>
    <row r="101" spans="1:9" x14ac:dyDescent="0.25">
      <c r="A101" s="180"/>
      <c r="B101" s="91" t="s">
        <v>117</v>
      </c>
      <c r="C101" s="108">
        <v>533</v>
      </c>
      <c r="D101" s="250">
        <v>2000</v>
      </c>
      <c r="E101" s="225"/>
      <c r="F101" s="294" t="s">
        <v>258</v>
      </c>
      <c r="G101" s="251">
        <v>2000</v>
      </c>
      <c r="H101" s="227">
        <v>2000</v>
      </c>
      <c r="I101" s="180"/>
    </row>
    <row r="102" spans="1:9" x14ac:dyDescent="0.25">
      <c r="A102" s="180"/>
      <c r="B102" s="91" t="s">
        <v>171</v>
      </c>
      <c r="C102" s="108">
        <v>367</v>
      </c>
      <c r="D102" s="250">
        <v>0</v>
      </c>
      <c r="E102" s="225"/>
      <c r="F102" s="294"/>
      <c r="G102" s="251">
        <v>0</v>
      </c>
      <c r="H102" s="227">
        <v>422</v>
      </c>
      <c r="I102" s="180"/>
    </row>
    <row r="103" spans="1:9" x14ac:dyDescent="0.25">
      <c r="A103" s="180"/>
      <c r="B103" s="91" t="s">
        <v>145</v>
      </c>
      <c r="C103" s="108">
        <v>509</v>
      </c>
      <c r="D103" s="250">
        <v>2700</v>
      </c>
      <c r="E103" s="225"/>
      <c r="F103" s="294" t="s">
        <v>245</v>
      </c>
      <c r="G103" s="251">
        <v>0</v>
      </c>
      <c r="H103" s="227">
        <v>2694</v>
      </c>
      <c r="I103" s="180"/>
    </row>
    <row r="104" spans="1:9" x14ac:dyDescent="0.25">
      <c r="A104" s="180"/>
      <c r="B104" s="91" t="s">
        <v>140</v>
      </c>
      <c r="C104" s="108">
        <v>525</v>
      </c>
      <c r="D104" s="250">
        <v>11000</v>
      </c>
      <c r="E104" s="225"/>
      <c r="F104" s="294" t="s">
        <v>259</v>
      </c>
      <c r="G104" s="251">
        <v>6250</v>
      </c>
      <c r="H104" s="227">
        <v>11100</v>
      </c>
      <c r="I104" s="180"/>
    </row>
    <row r="105" spans="1:9" x14ac:dyDescent="0.25">
      <c r="A105" s="180"/>
      <c r="B105" s="91" t="s">
        <v>231</v>
      </c>
      <c r="C105" s="108"/>
      <c r="D105" s="250">
        <v>2000</v>
      </c>
      <c r="E105" s="225"/>
      <c r="F105" s="294" t="s">
        <v>232</v>
      </c>
      <c r="G105" s="251"/>
      <c r="H105" s="227"/>
      <c r="I105" s="180"/>
    </row>
    <row r="106" spans="1:9" x14ac:dyDescent="0.25">
      <c r="A106" s="180"/>
      <c r="B106" s="91"/>
      <c r="C106" s="108"/>
      <c r="D106" s="250"/>
      <c r="E106" s="225"/>
      <c r="F106" s="294"/>
      <c r="G106" s="251"/>
      <c r="H106" s="227"/>
      <c r="I106" s="180"/>
    </row>
    <row r="107" spans="1:9" s="258" customFormat="1" x14ac:dyDescent="0.25">
      <c r="A107" s="252"/>
      <c r="B107" s="342" t="s">
        <v>195</v>
      </c>
      <c r="C107" s="343"/>
      <c r="D107" s="295">
        <f>SUM(D91:D106)</f>
        <v>43435</v>
      </c>
      <c r="E107" s="295">
        <f>SUM(E91:E106)</f>
        <v>0</v>
      </c>
      <c r="F107" s="253"/>
      <c r="G107" s="257">
        <f>SUM(G91:G106)</f>
        <v>38350</v>
      </c>
      <c r="H107" s="257">
        <f>SUM(H91:H106)</f>
        <v>48615</v>
      </c>
      <c r="I107" s="252"/>
    </row>
    <row r="108" spans="1:9" ht="15.75" customHeight="1" x14ac:dyDescent="0.25">
      <c r="A108" s="180"/>
      <c r="B108" s="340" t="s">
        <v>76</v>
      </c>
      <c r="C108" s="341"/>
      <c r="D108" s="241"/>
      <c r="E108" s="206"/>
      <c r="F108" s="238"/>
      <c r="G108" s="256"/>
      <c r="H108" s="208"/>
      <c r="I108" s="180"/>
    </row>
    <row r="109" spans="1:9" x14ac:dyDescent="0.25">
      <c r="A109" s="180"/>
      <c r="B109" s="91" t="s">
        <v>76</v>
      </c>
      <c r="C109" s="108">
        <v>505</v>
      </c>
      <c r="D109" s="179">
        <v>195000</v>
      </c>
      <c r="E109" s="246"/>
      <c r="F109" s="289" t="s">
        <v>226</v>
      </c>
      <c r="G109" s="248">
        <v>150000</v>
      </c>
      <c r="H109" s="249">
        <v>180000</v>
      </c>
      <c r="I109" s="180"/>
    </row>
    <row r="110" spans="1:9" x14ac:dyDescent="0.25">
      <c r="A110" s="180"/>
      <c r="B110" s="91"/>
      <c r="C110" s="108"/>
      <c r="D110" s="179"/>
      <c r="E110" s="246"/>
      <c r="F110" s="247"/>
      <c r="G110" s="259"/>
      <c r="H110" s="260"/>
      <c r="I110" s="180"/>
    </row>
    <row r="111" spans="1:9" s="255" customFormat="1" x14ac:dyDescent="0.25">
      <c r="A111" s="252"/>
      <c r="B111" s="342" t="s">
        <v>195</v>
      </c>
      <c r="C111" s="343"/>
      <c r="D111" s="261">
        <f>SUM(D109:D110)</f>
        <v>195000</v>
      </c>
      <c r="E111" s="261">
        <f>SUM(E109:E110)</f>
        <v>0</v>
      </c>
      <c r="F111" s="253"/>
      <c r="G111" s="257">
        <f>SUM(G109:G110)</f>
        <v>150000</v>
      </c>
      <c r="H111" s="257">
        <f>SUM(H109:H110)</f>
        <v>180000</v>
      </c>
      <c r="I111" s="252"/>
    </row>
    <row r="112" spans="1:9" ht="15.75" customHeight="1" x14ac:dyDescent="0.25">
      <c r="A112" s="180"/>
      <c r="B112" s="340" t="s">
        <v>77</v>
      </c>
      <c r="C112" s="341"/>
      <c r="D112" s="241"/>
      <c r="E112" s="206"/>
      <c r="F112" s="238"/>
      <c r="G112" s="256"/>
      <c r="H112" s="208"/>
      <c r="I112" s="180"/>
    </row>
    <row r="113" spans="1:9" x14ac:dyDescent="0.25">
      <c r="A113" s="180"/>
      <c r="B113" s="91" t="s">
        <v>134</v>
      </c>
      <c r="C113" s="108">
        <v>340</v>
      </c>
      <c r="D113" s="179">
        <v>3750</v>
      </c>
      <c r="E113" s="246"/>
      <c r="F113" s="289" t="s">
        <v>260</v>
      </c>
      <c r="G113" s="248">
        <v>3250</v>
      </c>
      <c r="H113" s="249">
        <v>3750</v>
      </c>
      <c r="I113" s="180"/>
    </row>
    <row r="114" spans="1:9" x14ac:dyDescent="0.25">
      <c r="A114" s="180"/>
      <c r="B114" s="91" t="s">
        <v>197</v>
      </c>
      <c r="C114" s="108">
        <v>341</v>
      </c>
      <c r="D114" s="250">
        <v>3000</v>
      </c>
      <c r="E114" s="225"/>
      <c r="F114" s="294" t="s">
        <v>262</v>
      </c>
      <c r="G114" s="251">
        <v>3000</v>
      </c>
      <c r="H114" s="227">
        <v>3000</v>
      </c>
      <c r="I114" s="180"/>
    </row>
    <row r="115" spans="1:9" x14ac:dyDescent="0.25">
      <c r="A115" s="180"/>
      <c r="B115" s="91" t="s">
        <v>135</v>
      </c>
      <c r="C115" s="108">
        <v>346</v>
      </c>
      <c r="D115" s="250">
        <v>1600</v>
      </c>
      <c r="E115" s="225"/>
      <c r="F115" s="294" t="s">
        <v>262</v>
      </c>
      <c r="G115" s="251">
        <v>1900</v>
      </c>
      <c r="H115" s="227">
        <v>1900</v>
      </c>
      <c r="I115" s="180"/>
    </row>
    <row r="116" spans="1:9" x14ac:dyDescent="0.25">
      <c r="A116" s="180"/>
      <c r="B116" s="91" t="s">
        <v>165</v>
      </c>
      <c r="C116" s="108">
        <v>576</v>
      </c>
      <c r="D116" s="179">
        <v>250</v>
      </c>
      <c r="E116" s="225"/>
      <c r="F116" s="294" t="s">
        <v>263</v>
      </c>
      <c r="G116" s="251">
        <v>250</v>
      </c>
      <c r="H116" s="227">
        <v>250</v>
      </c>
      <c r="I116" s="180"/>
    </row>
    <row r="117" spans="1:9" x14ac:dyDescent="0.25">
      <c r="A117" s="180"/>
      <c r="B117" s="91" t="s">
        <v>78</v>
      </c>
      <c r="C117" s="108">
        <v>344</v>
      </c>
      <c r="D117" s="250">
        <v>250</v>
      </c>
      <c r="E117" s="225"/>
      <c r="F117" s="294" t="s">
        <v>261</v>
      </c>
      <c r="G117" s="251">
        <v>250</v>
      </c>
      <c r="H117" s="227">
        <v>250</v>
      </c>
      <c r="I117" s="180"/>
    </row>
    <row r="118" spans="1:9" x14ac:dyDescent="0.25">
      <c r="A118" s="180"/>
      <c r="B118" s="91" t="s">
        <v>79</v>
      </c>
      <c r="C118" s="108">
        <v>536</v>
      </c>
      <c r="D118" s="250">
        <v>5000</v>
      </c>
      <c r="E118" s="225"/>
      <c r="F118" s="294" t="s">
        <v>264</v>
      </c>
      <c r="G118" s="251">
        <v>4200</v>
      </c>
      <c r="H118" s="227">
        <v>4640</v>
      </c>
      <c r="I118" s="180"/>
    </row>
    <row r="119" spans="1:9" x14ac:dyDescent="0.25">
      <c r="A119" s="180"/>
      <c r="B119" s="91" t="s">
        <v>180</v>
      </c>
      <c r="C119" s="108">
        <v>539</v>
      </c>
      <c r="D119" s="179">
        <v>5000</v>
      </c>
      <c r="E119" s="225"/>
      <c r="F119" s="294" t="s">
        <v>265</v>
      </c>
      <c r="G119" s="251">
        <v>10000</v>
      </c>
      <c r="H119" s="227">
        <v>3000</v>
      </c>
      <c r="I119" s="180"/>
    </row>
    <row r="120" spans="1:9" x14ac:dyDescent="0.25">
      <c r="A120" s="180"/>
      <c r="B120" s="91" t="s">
        <v>81</v>
      </c>
      <c r="C120" s="108" t="s">
        <v>80</v>
      </c>
      <c r="D120" s="250"/>
      <c r="E120" s="225"/>
      <c r="F120" s="294" t="s">
        <v>266</v>
      </c>
      <c r="G120" s="251">
        <v>0</v>
      </c>
      <c r="H120" s="227">
        <v>0</v>
      </c>
      <c r="I120" s="180"/>
    </row>
    <row r="121" spans="1:9" x14ac:dyDescent="0.25">
      <c r="A121" s="180"/>
      <c r="B121" s="91" t="s">
        <v>82</v>
      </c>
      <c r="C121" s="108">
        <v>564</v>
      </c>
      <c r="D121" s="250">
        <v>55000</v>
      </c>
      <c r="E121" s="225"/>
      <c r="F121" s="294" t="s">
        <v>268</v>
      </c>
      <c r="G121" s="251">
        <v>50000</v>
      </c>
      <c r="H121" s="227">
        <v>50000</v>
      </c>
      <c r="I121" s="180"/>
    </row>
    <row r="122" spans="1:9" x14ac:dyDescent="0.25">
      <c r="A122" s="180"/>
      <c r="B122" s="91" t="s">
        <v>83</v>
      </c>
      <c r="C122" s="108">
        <v>351</v>
      </c>
      <c r="D122" s="250">
        <v>22659</v>
      </c>
      <c r="E122" s="225"/>
      <c r="F122" s="294" t="s">
        <v>269</v>
      </c>
      <c r="G122" s="251">
        <v>25550</v>
      </c>
      <c r="H122" s="227">
        <v>27918</v>
      </c>
      <c r="I122" s="180"/>
    </row>
    <row r="123" spans="1:9" x14ac:dyDescent="0.25">
      <c r="A123" s="180"/>
      <c r="B123" s="91" t="s">
        <v>181</v>
      </c>
      <c r="C123" s="108">
        <v>342</v>
      </c>
      <c r="D123" s="250">
        <v>0</v>
      </c>
      <c r="E123" s="225"/>
      <c r="F123" s="294"/>
      <c r="G123" s="251"/>
      <c r="H123" s="227">
        <v>150</v>
      </c>
      <c r="I123" s="180"/>
    </row>
    <row r="124" spans="1:9" x14ac:dyDescent="0.25">
      <c r="A124" s="180"/>
      <c r="B124" s="91"/>
      <c r="C124" s="108"/>
      <c r="D124" s="121"/>
      <c r="E124" s="225"/>
      <c r="F124" s="234"/>
      <c r="G124" s="251"/>
      <c r="H124" s="227"/>
      <c r="I124" s="180"/>
    </row>
    <row r="125" spans="1:9" s="255" customFormat="1" x14ac:dyDescent="0.25">
      <c r="A125" s="252"/>
      <c r="B125" s="342" t="s">
        <v>195</v>
      </c>
      <c r="C125" s="343"/>
      <c r="D125" s="261">
        <f>SUM(D113:D124)</f>
        <v>96509</v>
      </c>
      <c r="E125" s="261">
        <f>SUM(E113:E124)</f>
        <v>0</v>
      </c>
      <c r="F125" s="253"/>
      <c r="G125" s="257">
        <f>SUM(G113:G124)</f>
        <v>98400</v>
      </c>
      <c r="H125" s="257">
        <f>SUM(H113:H124)</f>
        <v>94858</v>
      </c>
      <c r="I125" s="252"/>
    </row>
    <row r="126" spans="1:9" ht="15.75" customHeight="1" x14ac:dyDescent="0.25">
      <c r="A126" s="180"/>
      <c r="B126" s="340" t="s">
        <v>2</v>
      </c>
      <c r="C126" s="341"/>
      <c r="D126" s="241"/>
      <c r="E126" s="206"/>
      <c r="F126" s="238"/>
      <c r="G126" s="256"/>
      <c r="H126" s="208"/>
      <c r="I126" s="180"/>
    </row>
    <row r="127" spans="1:9" x14ac:dyDescent="0.25">
      <c r="A127" s="180"/>
      <c r="B127" s="91" t="s">
        <v>166</v>
      </c>
      <c r="C127" s="108">
        <v>354</v>
      </c>
      <c r="D127" s="179">
        <v>10000</v>
      </c>
      <c r="E127" s="246"/>
      <c r="F127" s="289" t="s">
        <v>270</v>
      </c>
      <c r="G127" s="248">
        <v>36855</v>
      </c>
      <c r="H127" s="249">
        <v>36855</v>
      </c>
      <c r="I127" s="180"/>
    </row>
    <row r="128" spans="1:9" x14ac:dyDescent="0.25">
      <c r="A128" s="180"/>
      <c r="B128" s="91" t="s">
        <v>235</v>
      </c>
      <c r="C128" s="108">
        <v>355</v>
      </c>
      <c r="D128" s="179">
        <v>241160</v>
      </c>
      <c r="E128" s="246"/>
      <c r="F128" s="289" t="s">
        <v>271</v>
      </c>
      <c r="G128" s="248">
        <v>169965</v>
      </c>
      <c r="H128" s="249">
        <v>220986</v>
      </c>
      <c r="I128" s="180"/>
    </row>
    <row r="129" spans="1:9" x14ac:dyDescent="0.25">
      <c r="A129" s="180"/>
      <c r="B129" s="91"/>
      <c r="C129" s="108"/>
      <c r="D129" s="250"/>
      <c r="E129" s="225"/>
      <c r="F129" s="234"/>
      <c r="G129" s="251"/>
      <c r="H129" s="227"/>
      <c r="I129" s="180"/>
    </row>
    <row r="130" spans="1:9" s="255" customFormat="1" x14ac:dyDescent="0.25">
      <c r="A130" s="252"/>
      <c r="B130" s="342" t="s">
        <v>195</v>
      </c>
      <c r="C130" s="343"/>
      <c r="D130" s="261">
        <f>SUM(D127:D129)</f>
        <v>251160</v>
      </c>
      <c r="E130" s="261">
        <f>SUM(E127:E129)</f>
        <v>0</v>
      </c>
      <c r="F130" s="253"/>
      <c r="G130" s="257">
        <f>SUM(G127:G129)</f>
        <v>206820</v>
      </c>
      <c r="H130" s="257">
        <f>SUM(H127:H129)</f>
        <v>257841</v>
      </c>
      <c r="I130" s="252"/>
    </row>
    <row r="131" spans="1:9" x14ac:dyDescent="0.25">
      <c r="A131" s="180"/>
      <c r="B131" s="91"/>
      <c r="C131" s="108"/>
      <c r="D131" s="121"/>
      <c r="E131" s="225"/>
      <c r="F131" s="234"/>
      <c r="G131" s="251"/>
      <c r="H131" s="227"/>
      <c r="I131" s="180"/>
    </row>
    <row r="132" spans="1:9" ht="16.5" customHeight="1" thickBot="1" x14ac:dyDescent="0.3">
      <c r="A132" s="180"/>
      <c r="B132" s="333" t="s">
        <v>146</v>
      </c>
      <c r="C132" s="334"/>
      <c r="D132" s="122">
        <f>D89+D107+D111+D125+D130</f>
        <v>712714</v>
      </c>
      <c r="E132" s="262"/>
      <c r="F132" s="263"/>
      <c r="G132" s="264">
        <f>G89+G107+G111+G125+G130</f>
        <v>630670</v>
      </c>
      <c r="H132" s="265">
        <f>H89+H107+H111+H125+H130</f>
        <v>721339</v>
      </c>
      <c r="I132" s="180"/>
    </row>
    <row r="133" spans="1:9" ht="16.5" customHeight="1" thickBot="1" x14ac:dyDescent="0.3">
      <c r="A133" s="180"/>
      <c r="B133" s="61"/>
      <c r="C133" s="62"/>
      <c r="D133" s="63"/>
      <c r="E133" s="266"/>
      <c r="F133" s="267"/>
      <c r="G133" s="266"/>
      <c r="H133" s="266"/>
      <c r="I133" s="180"/>
    </row>
    <row r="134" spans="1:9" ht="30.75" thickBot="1" x14ac:dyDescent="0.3">
      <c r="A134" s="180"/>
      <c r="B134" s="15" t="s">
        <v>44</v>
      </c>
      <c r="C134" s="218" t="s">
        <v>0</v>
      </c>
      <c r="D134" s="219" t="s">
        <v>188</v>
      </c>
      <c r="E134" s="220" t="s">
        <v>189</v>
      </c>
      <c r="F134" s="221" t="s">
        <v>25</v>
      </c>
      <c r="G134" s="200" t="s">
        <v>190</v>
      </c>
      <c r="H134" s="200" t="s">
        <v>191</v>
      </c>
      <c r="I134" s="180"/>
    </row>
    <row r="135" spans="1:9" x14ac:dyDescent="0.25">
      <c r="A135" s="180"/>
      <c r="B135" s="93" t="s">
        <v>84</v>
      </c>
      <c r="C135" s="98">
        <v>503</v>
      </c>
      <c r="D135" s="201">
        <v>18000</v>
      </c>
      <c r="E135" s="230"/>
      <c r="F135" s="298" t="s">
        <v>272</v>
      </c>
      <c r="G135" s="231">
        <v>18000</v>
      </c>
      <c r="H135" s="231">
        <v>18000</v>
      </c>
      <c r="I135" s="180"/>
    </row>
    <row r="136" spans="1:9" x14ac:dyDescent="0.25">
      <c r="A136" s="180"/>
      <c r="B136" s="91" t="s">
        <v>85</v>
      </c>
      <c r="C136" s="100">
        <v>515</v>
      </c>
      <c r="D136" s="179">
        <v>3700</v>
      </c>
      <c r="E136" s="232"/>
      <c r="F136" s="289" t="s">
        <v>273</v>
      </c>
      <c r="G136" s="233">
        <v>3250</v>
      </c>
      <c r="H136" s="233">
        <v>3250</v>
      </c>
      <c r="I136" s="180"/>
    </row>
    <row r="137" spans="1:9" x14ac:dyDescent="0.25">
      <c r="A137" s="180"/>
      <c r="B137" s="91" t="s">
        <v>86</v>
      </c>
      <c r="C137" s="100">
        <v>518</v>
      </c>
      <c r="D137" s="179">
        <v>4250</v>
      </c>
      <c r="E137" s="232"/>
      <c r="F137" s="289" t="s">
        <v>234</v>
      </c>
      <c r="G137" s="233">
        <v>4250</v>
      </c>
      <c r="H137" s="233">
        <v>4250</v>
      </c>
      <c r="I137" s="180"/>
    </row>
    <row r="138" spans="1:9" x14ac:dyDescent="0.25">
      <c r="A138" s="180"/>
      <c r="B138" s="91" t="s">
        <v>125</v>
      </c>
      <c r="C138" s="100">
        <v>502</v>
      </c>
      <c r="D138" s="179">
        <v>26000</v>
      </c>
      <c r="E138" s="232"/>
      <c r="F138" s="289" t="s">
        <v>274</v>
      </c>
      <c r="G138" s="233">
        <v>20000</v>
      </c>
      <c r="H138" s="233">
        <v>26200</v>
      </c>
      <c r="I138" s="180"/>
    </row>
    <row r="139" spans="1:9" x14ac:dyDescent="0.25">
      <c r="A139" s="180"/>
      <c r="B139" s="91" t="s">
        <v>87</v>
      </c>
      <c r="C139" s="100">
        <v>519</v>
      </c>
      <c r="D139" s="179">
        <v>80000</v>
      </c>
      <c r="E139" s="232"/>
      <c r="F139" s="289" t="s">
        <v>275</v>
      </c>
      <c r="G139" s="233">
        <v>60000</v>
      </c>
      <c r="H139" s="233">
        <v>78600</v>
      </c>
      <c r="I139" s="180"/>
    </row>
    <row r="140" spans="1:9" x14ac:dyDescent="0.25">
      <c r="A140" s="180"/>
      <c r="B140" s="91" t="s">
        <v>88</v>
      </c>
      <c r="C140" s="100">
        <v>601</v>
      </c>
      <c r="D140" s="179">
        <v>30000</v>
      </c>
      <c r="E140" s="232"/>
      <c r="F140" s="289" t="s">
        <v>276</v>
      </c>
      <c r="G140" s="233">
        <v>40000</v>
      </c>
      <c r="H140" s="233">
        <v>30000</v>
      </c>
      <c r="I140" s="180"/>
    </row>
    <row r="141" spans="1:9" x14ac:dyDescent="0.25">
      <c r="A141" s="180"/>
      <c r="B141" s="91" t="s">
        <v>167</v>
      </c>
      <c r="C141" s="100">
        <v>531</v>
      </c>
      <c r="D141" s="179">
        <v>0</v>
      </c>
      <c r="E141" s="232"/>
      <c r="F141" s="289"/>
      <c r="G141" s="233">
        <v>0</v>
      </c>
      <c r="H141" s="233">
        <v>4800</v>
      </c>
      <c r="I141" s="180"/>
    </row>
    <row r="142" spans="1:9" x14ac:dyDescent="0.25">
      <c r="A142" s="180"/>
      <c r="B142" s="91" t="s">
        <v>89</v>
      </c>
      <c r="C142" s="100">
        <v>506</v>
      </c>
      <c r="D142" s="179">
        <v>1080</v>
      </c>
      <c r="E142" s="232"/>
      <c r="F142" s="289" t="s">
        <v>277</v>
      </c>
      <c r="G142" s="233">
        <v>1000</v>
      </c>
      <c r="H142" s="233">
        <v>1800</v>
      </c>
      <c r="I142" s="180"/>
    </row>
    <row r="143" spans="1:9" x14ac:dyDescent="0.25">
      <c r="A143" s="180"/>
      <c r="B143" s="91" t="s">
        <v>12</v>
      </c>
      <c r="C143" s="100">
        <v>604</v>
      </c>
      <c r="D143" s="179">
        <v>7500</v>
      </c>
      <c r="E143" s="232"/>
      <c r="F143" s="289"/>
      <c r="G143" s="233">
        <v>5000</v>
      </c>
      <c r="H143" s="233">
        <v>6500</v>
      </c>
      <c r="I143" s="180"/>
    </row>
    <row r="144" spans="1:9" x14ac:dyDescent="0.25">
      <c r="A144" s="180"/>
      <c r="B144" s="91" t="s">
        <v>90</v>
      </c>
      <c r="C144" s="100">
        <v>517</v>
      </c>
      <c r="D144" s="179">
        <v>4000</v>
      </c>
      <c r="E144" s="232"/>
      <c r="F144" s="289" t="s">
        <v>278</v>
      </c>
      <c r="G144" s="233">
        <v>4000</v>
      </c>
      <c r="H144" s="233">
        <v>4000</v>
      </c>
      <c r="I144" s="180"/>
    </row>
    <row r="145" spans="1:9" x14ac:dyDescent="0.25">
      <c r="A145" s="180"/>
      <c r="B145" s="91" t="s">
        <v>91</v>
      </c>
      <c r="C145" s="100">
        <v>600</v>
      </c>
      <c r="D145" s="179">
        <v>10000</v>
      </c>
      <c r="E145" s="232"/>
      <c r="F145" s="289" t="s">
        <v>279</v>
      </c>
      <c r="G145" s="233">
        <v>10000</v>
      </c>
      <c r="H145" s="233">
        <v>11000</v>
      </c>
      <c r="I145" s="180"/>
    </row>
    <row r="146" spans="1:9" x14ac:dyDescent="0.25">
      <c r="A146" s="180"/>
      <c r="B146" s="91" t="s">
        <v>131</v>
      </c>
      <c r="C146" s="100">
        <v>552</v>
      </c>
      <c r="D146" s="179">
        <v>750</v>
      </c>
      <c r="E146" s="232"/>
      <c r="F146" s="289" t="s">
        <v>280</v>
      </c>
      <c r="G146" s="233">
        <v>750</v>
      </c>
      <c r="H146" s="233">
        <v>750</v>
      </c>
      <c r="I146" s="180"/>
    </row>
    <row r="147" spans="1:9" x14ac:dyDescent="0.25">
      <c r="A147" s="180"/>
      <c r="B147" s="91" t="s">
        <v>92</v>
      </c>
      <c r="C147" s="100">
        <v>513</v>
      </c>
      <c r="D147" s="179">
        <v>20000</v>
      </c>
      <c r="E147" s="232"/>
      <c r="F147" s="289" t="s">
        <v>281</v>
      </c>
      <c r="G147" s="233">
        <v>24000</v>
      </c>
      <c r="H147" s="233">
        <v>24000</v>
      </c>
      <c r="I147" s="180"/>
    </row>
    <row r="148" spans="1:9" x14ac:dyDescent="0.25">
      <c r="A148" s="180"/>
      <c r="B148" s="91" t="s">
        <v>93</v>
      </c>
      <c r="C148" s="100">
        <v>544</v>
      </c>
      <c r="D148" s="179">
        <v>2750</v>
      </c>
      <c r="E148" s="232"/>
      <c r="F148" s="289" t="s">
        <v>282</v>
      </c>
      <c r="G148" s="233">
        <v>2750</v>
      </c>
      <c r="H148" s="233">
        <v>2750</v>
      </c>
      <c r="I148" s="180"/>
    </row>
    <row r="149" spans="1:9" x14ac:dyDescent="0.25">
      <c r="A149" s="180"/>
      <c r="B149" s="91" t="s">
        <v>94</v>
      </c>
      <c r="C149" s="100">
        <v>527</v>
      </c>
      <c r="D149" s="179">
        <v>6000</v>
      </c>
      <c r="E149" s="232"/>
      <c r="F149" s="289" t="s">
        <v>283</v>
      </c>
      <c r="G149" s="233">
        <v>6000</v>
      </c>
      <c r="H149" s="233">
        <v>6000</v>
      </c>
      <c r="I149" s="180"/>
    </row>
    <row r="150" spans="1:9" x14ac:dyDescent="0.25">
      <c r="A150" s="180"/>
      <c r="B150" s="91" t="s">
        <v>95</v>
      </c>
      <c r="C150" s="100">
        <v>369</v>
      </c>
      <c r="D150" s="179">
        <v>30000</v>
      </c>
      <c r="E150" s="232"/>
      <c r="F150" s="289" t="s">
        <v>284</v>
      </c>
      <c r="G150" s="233">
        <v>30000</v>
      </c>
      <c r="H150" s="233">
        <v>30000</v>
      </c>
      <c r="I150" s="180"/>
    </row>
    <row r="151" spans="1:9" x14ac:dyDescent="0.25">
      <c r="A151" s="180"/>
      <c r="B151" s="91" t="s">
        <v>136</v>
      </c>
      <c r="C151" s="106">
        <v>512</v>
      </c>
      <c r="D151" s="179">
        <v>150</v>
      </c>
      <c r="E151" s="232"/>
      <c r="F151" s="289" t="s">
        <v>285</v>
      </c>
      <c r="G151" s="233">
        <v>150</v>
      </c>
      <c r="H151" s="233">
        <v>150</v>
      </c>
      <c r="I151" s="180"/>
    </row>
    <row r="152" spans="1:9" x14ac:dyDescent="0.25">
      <c r="A152" s="180"/>
      <c r="B152" s="136"/>
      <c r="C152" s="92"/>
      <c r="D152" s="296"/>
      <c r="E152" s="232"/>
      <c r="F152" s="297"/>
      <c r="G152" s="233"/>
      <c r="H152" s="233"/>
      <c r="I152" s="180"/>
    </row>
    <row r="153" spans="1:9" ht="16.5" customHeight="1" thickBot="1" x14ac:dyDescent="0.3">
      <c r="A153" s="180"/>
      <c r="B153" s="333" t="s">
        <v>146</v>
      </c>
      <c r="C153" s="334"/>
      <c r="D153" s="122">
        <f>SUM(D135:D152)</f>
        <v>244180</v>
      </c>
      <c r="E153" s="122">
        <f>SUM(E135:E152)</f>
        <v>0</v>
      </c>
      <c r="F153" s="235"/>
      <c r="G153" s="229">
        <f>SUM(G135:G152)</f>
        <v>229150</v>
      </c>
      <c r="H153" s="229">
        <f>SUM(H135:H152)</f>
        <v>252050</v>
      </c>
      <c r="I153" s="180"/>
    </row>
    <row r="154" spans="1:9" ht="16.5" customHeight="1" thickBot="1" x14ac:dyDescent="0.3">
      <c r="A154" s="180"/>
      <c r="B154" s="146"/>
      <c r="C154" s="146"/>
      <c r="D154" s="63"/>
      <c r="E154" s="268"/>
      <c r="F154" s="269"/>
      <c r="G154" s="268"/>
      <c r="H154" s="268"/>
      <c r="I154" s="180"/>
    </row>
    <row r="155" spans="1:9" ht="30.75" thickBot="1" x14ac:dyDescent="0.3">
      <c r="A155" s="180"/>
      <c r="B155" s="15" t="s">
        <v>118</v>
      </c>
      <c r="C155" s="218" t="s">
        <v>0</v>
      </c>
      <c r="D155" s="219" t="s">
        <v>188</v>
      </c>
      <c r="E155" s="220" t="s">
        <v>189</v>
      </c>
      <c r="F155" s="221" t="s">
        <v>25</v>
      </c>
      <c r="G155" s="200" t="s">
        <v>190</v>
      </c>
      <c r="H155" s="200" t="s">
        <v>191</v>
      </c>
      <c r="I155" s="180"/>
    </row>
    <row r="156" spans="1:9" x14ac:dyDescent="0.25">
      <c r="A156" s="180"/>
      <c r="B156" s="93" t="s">
        <v>98</v>
      </c>
      <c r="C156" s="98">
        <v>548</v>
      </c>
      <c r="D156" s="240">
        <v>185000</v>
      </c>
      <c r="E156" s="202"/>
      <c r="F156" s="298" t="s">
        <v>286</v>
      </c>
      <c r="G156" s="204">
        <v>172550</v>
      </c>
      <c r="H156" s="204">
        <v>184550</v>
      </c>
      <c r="I156" s="180"/>
    </row>
    <row r="157" spans="1:9" x14ac:dyDescent="0.25">
      <c r="A157" s="180"/>
      <c r="B157" s="91" t="s">
        <v>99</v>
      </c>
      <c r="C157" s="108">
        <v>560</v>
      </c>
      <c r="D157" s="179">
        <v>1000</v>
      </c>
      <c r="E157" s="246"/>
      <c r="F157" s="289" t="s">
        <v>287</v>
      </c>
      <c r="G157" s="249">
        <v>1000</v>
      </c>
      <c r="H157" s="249">
        <v>1000</v>
      </c>
      <c r="I157" s="180"/>
    </row>
    <row r="158" spans="1:9" ht="28.5" x14ac:dyDescent="0.25">
      <c r="A158" s="180"/>
      <c r="B158" s="91" t="s">
        <v>100</v>
      </c>
      <c r="C158" s="108">
        <v>504</v>
      </c>
      <c r="D158" s="250">
        <v>0</v>
      </c>
      <c r="E158" s="225"/>
      <c r="F158" s="312" t="s">
        <v>289</v>
      </c>
      <c r="G158" s="227">
        <v>0</v>
      </c>
      <c r="H158" s="227">
        <v>0</v>
      </c>
      <c r="I158" s="180"/>
    </row>
    <row r="159" spans="1:9" x14ac:dyDescent="0.25">
      <c r="A159" s="180"/>
      <c r="B159" s="91"/>
      <c r="C159" s="108"/>
      <c r="D159" s="250"/>
      <c r="E159" s="225"/>
      <c r="F159" s="294"/>
      <c r="G159" s="227"/>
      <c r="H159" s="227"/>
      <c r="I159" s="180"/>
    </row>
    <row r="160" spans="1:9" x14ac:dyDescent="0.25">
      <c r="A160" s="180"/>
      <c r="B160" s="149" t="s">
        <v>199</v>
      </c>
      <c r="C160" s="108"/>
      <c r="D160" s="250"/>
      <c r="E160" s="225"/>
      <c r="F160" s="313" t="s">
        <v>288</v>
      </c>
      <c r="G160" s="227"/>
      <c r="H160" s="227"/>
      <c r="I160" s="180"/>
    </row>
    <row r="161" spans="1:9" x14ac:dyDescent="0.25">
      <c r="A161" s="180"/>
      <c r="B161" s="91"/>
      <c r="C161" s="108"/>
      <c r="D161" s="250"/>
      <c r="E161" s="225"/>
      <c r="F161" s="234"/>
      <c r="G161" s="227"/>
      <c r="H161" s="227"/>
      <c r="I161" s="180"/>
    </row>
    <row r="162" spans="1:9" ht="16.5" customHeight="1" thickBot="1" x14ac:dyDescent="0.3">
      <c r="A162" s="180"/>
      <c r="B162" s="333" t="s">
        <v>146</v>
      </c>
      <c r="C162" s="334"/>
      <c r="D162" s="122">
        <f>SUM(D156:D161)</f>
        <v>186000</v>
      </c>
      <c r="E162" s="122">
        <f>SUM(E156:E161)</f>
        <v>0</v>
      </c>
      <c r="F162" s="263"/>
      <c r="G162" s="270">
        <f>SUM(G156:G161)</f>
        <v>173550</v>
      </c>
      <c r="H162" s="270">
        <f>SUM(H156:H161)</f>
        <v>185550</v>
      </c>
      <c r="I162" s="180"/>
    </row>
    <row r="163" spans="1:9" ht="16.5" customHeight="1" thickBot="1" x14ac:dyDescent="0.3">
      <c r="A163" s="180"/>
      <c r="B163" s="146"/>
      <c r="C163" s="146"/>
      <c r="D163" s="63"/>
      <c r="E163" s="268"/>
      <c r="F163" s="269"/>
      <c r="G163" s="268"/>
      <c r="H163" s="268"/>
      <c r="I163" s="180"/>
    </row>
    <row r="164" spans="1:9" ht="30.75" thickBot="1" x14ac:dyDescent="0.3">
      <c r="A164" s="180"/>
      <c r="B164" s="15" t="s">
        <v>45</v>
      </c>
      <c r="C164" s="218" t="s">
        <v>0</v>
      </c>
      <c r="D164" s="219" t="s">
        <v>188</v>
      </c>
      <c r="E164" s="220" t="s">
        <v>189</v>
      </c>
      <c r="F164" s="221" t="s">
        <v>25</v>
      </c>
      <c r="G164" s="200" t="s">
        <v>190</v>
      </c>
      <c r="H164" s="200" t="s">
        <v>191</v>
      </c>
      <c r="I164" s="180"/>
    </row>
    <row r="165" spans="1:9" x14ac:dyDescent="0.25">
      <c r="A165" s="180"/>
      <c r="B165" s="93" t="s">
        <v>105</v>
      </c>
      <c r="C165" s="98">
        <v>614</v>
      </c>
      <c r="D165" s="240">
        <v>17808</v>
      </c>
      <c r="E165" s="202"/>
      <c r="F165" s="298" t="s">
        <v>290</v>
      </c>
      <c r="G165" s="204">
        <v>21808</v>
      </c>
      <c r="H165" s="204">
        <v>21808</v>
      </c>
      <c r="I165" s="180"/>
    </row>
    <row r="166" spans="1:9" x14ac:dyDescent="0.25">
      <c r="A166" s="180"/>
      <c r="B166" s="91" t="s">
        <v>106</v>
      </c>
      <c r="C166" s="108">
        <v>522</v>
      </c>
      <c r="D166" s="179">
        <v>3750</v>
      </c>
      <c r="E166" s="246"/>
      <c r="F166" s="289" t="s">
        <v>291</v>
      </c>
      <c r="G166" s="249">
        <v>3500</v>
      </c>
      <c r="H166" s="249">
        <v>3500</v>
      </c>
      <c r="I166" s="180"/>
    </row>
    <row r="167" spans="1:9" x14ac:dyDescent="0.25">
      <c r="A167" s="180"/>
      <c r="B167" s="91" t="s">
        <v>126</v>
      </c>
      <c r="C167" s="108">
        <v>616</v>
      </c>
      <c r="D167" s="250">
        <v>1700</v>
      </c>
      <c r="E167" s="225"/>
      <c r="F167" s="294" t="s">
        <v>292</v>
      </c>
      <c r="G167" s="227">
        <v>1700</v>
      </c>
      <c r="H167" s="227">
        <v>1700</v>
      </c>
      <c r="I167" s="180"/>
    </row>
    <row r="168" spans="1:9" x14ac:dyDescent="0.25">
      <c r="A168" s="180"/>
      <c r="B168" s="91" t="s">
        <v>203</v>
      </c>
      <c r="C168" s="108" t="s">
        <v>147</v>
      </c>
      <c r="D168" s="250">
        <v>0</v>
      </c>
      <c r="E168" s="225"/>
      <c r="F168" s="294"/>
      <c r="G168" s="227"/>
      <c r="H168" s="227"/>
      <c r="I168" s="180"/>
    </row>
    <row r="169" spans="1:9" x14ac:dyDescent="0.25">
      <c r="A169" s="180"/>
      <c r="B169" s="91" t="s">
        <v>205</v>
      </c>
      <c r="C169" s="108" t="s">
        <v>147</v>
      </c>
      <c r="D169" s="250">
        <v>0</v>
      </c>
      <c r="E169" s="225"/>
      <c r="F169" s="294"/>
      <c r="G169" s="227">
        <v>0</v>
      </c>
      <c r="H169" s="227">
        <v>10835</v>
      </c>
      <c r="I169" s="180"/>
    </row>
    <row r="170" spans="1:9" x14ac:dyDescent="0.25">
      <c r="A170" s="180"/>
      <c r="B170" s="91"/>
      <c r="C170" s="108"/>
      <c r="D170" s="121"/>
      <c r="E170" s="225"/>
      <c r="F170" s="234"/>
      <c r="G170" s="227"/>
      <c r="H170" s="227"/>
      <c r="I170" s="180"/>
    </row>
    <row r="171" spans="1:9" ht="16.5" customHeight="1" thickBot="1" x14ac:dyDescent="0.3">
      <c r="A171" s="180"/>
      <c r="B171" s="333" t="s">
        <v>146</v>
      </c>
      <c r="C171" s="334"/>
      <c r="D171" s="122">
        <f>SUM(D165:D170)</f>
        <v>23258</v>
      </c>
      <c r="E171" s="122"/>
      <c r="F171" s="263"/>
      <c r="G171" s="270">
        <f>SUM(G165:G170)</f>
        <v>27008</v>
      </c>
      <c r="H171" s="270">
        <f>SUM(H165:H170)</f>
        <v>37843</v>
      </c>
      <c r="I171" s="180"/>
    </row>
    <row r="172" spans="1:9" ht="16.5" customHeight="1" thickBot="1" x14ac:dyDescent="0.3">
      <c r="A172" s="180"/>
      <c r="B172" s="146"/>
      <c r="C172" s="146"/>
      <c r="D172" s="63"/>
      <c r="E172" s="268"/>
      <c r="F172" s="269"/>
      <c r="G172" s="268"/>
      <c r="H172" s="268"/>
      <c r="I172" s="180"/>
    </row>
    <row r="173" spans="1:9" ht="30.75" thickBot="1" x14ac:dyDescent="0.3">
      <c r="A173" s="180"/>
      <c r="B173" s="15" t="s">
        <v>155</v>
      </c>
      <c r="C173" s="218" t="s">
        <v>0</v>
      </c>
      <c r="D173" s="219" t="s">
        <v>188</v>
      </c>
      <c r="E173" s="220" t="s">
        <v>189</v>
      </c>
      <c r="F173" s="221" t="s">
        <v>25</v>
      </c>
      <c r="G173" s="200" t="s">
        <v>190</v>
      </c>
      <c r="H173" s="200" t="s">
        <v>191</v>
      </c>
      <c r="I173" s="180"/>
    </row>
    <row r="174" spans="1:9" x14ac:dyDescent="0.25">
      <c r="A174" s="180"/>
      <c r="B174" s="93" t="s">
        <v>198</v>
      </c>
      <c r="C174" s="98"/>
      <c r="D174" s="202">
        <v>-241160</v>
      </c>
      <c r="E174" s="202">
        <v>0</v>
      </c>
      <c r="F174" s="298" t="s">
        <v>271</v>
      </c>
      <c r="G174" s="204">
        <v>-169965</v>
      </c>
      <c r="H174" s="204">
        <v>-220986</v>
      </c>
      <c r="I174" s="180"/>
    </row>
    <row r="175" spans="1:9" x14ac:dyDescent="0.25">
      <c r="A175" s="180"/>
      <c r="B175" s="91"/>
      <c r="C175" s="108"/>
      <c r="D175" s="299"/>
      <c r="E175" s="246"/>
      <c r="F175" s="247"/>
      <c r="G175" s="260"/>
      <c r="H175" s="260"/>
      <c r="I175" s="180"/>
    </row>
    <row r="176" spans="1:9" ht="16.5" customHeight="1" thickBot="1" x14ac:dyDescent="0.3">
      <c r="A176" s="180"/>
      <c r="B176" s="333" t="s">
        <v>146</v>
      </c>
      <c r="C176" s="334"/>
      <c r="D176" s="262">
        <f>SUM(D174:D175)</f>
        <v>-241160</v>
      </c>
      <c r="E176" s="262">
        <f>SUM(E174:E175)</f>
        <v>0</v>
      </c>
      <c r="F176" s="263"/>
      <c r="G176" s="270">
        <f>SUM(G174:G175)</f>
        <v>-169965</v>
      </c>
      <c r="H176" s="270">
        <f>SUM(H174:H175)</f>
        <v>-220986</v>
      </c>
      <c r="I176" s="180"/>
    </row>
    <row r="177" spans="1:9" ht="16.5" customHeight="1" thickBot="1" x14ac:dyDescent="0.3">
      <c r="A177" s="180"/>
      <c r="B177" s="146"/>
      <c r="C177" s="146"/>
      <c r="D177" s="63"/>
      <c r="E177" s="268"/>
      <c r="F177" s="269"/>
      <c r="G177" s="268"/>
      <c r="H177" s="268"/>
      <c r="I177" s="180"/>
    </row>
    <row r="178" spans="1:9" ht="30.75" thickBot="1" x14ac:dyDescent="0.3">
      <c r="A178" s="180"/>
      <c r="B178" s="15" t="s">
        <v>122</v>
      </c>
      <c r="C178" s="218" t="s">
        <v>0</v>
      </c>
      <c r="D178" s="219" t="s">
        <v>188</v>
      </c>
      <c r="E178" s="220" t="s">
        <v>189</v>
      </c>
      <c r="F178" s="221" t="s">
        <v>25</v>
      </c>
      <c r="G178" s="271" t="s">
        <v>190</v>
      </c>
      <c r="H178" s="272" t="s">
        <v>191</v>
      </c>
      <c r="I178" s="180"/>
    </row>
    <row r="179" spans="1:9" x14ac:dyDescent="0.25">
      <c r="A179" s="180"/>
      <c r="B179" s="86" t="s">
        <v>168</v>
      </c>
      <c r="C179" s="85">
        <v>370</v>
      </c>
      <c r="D179" s="300">
        <v>32145</v>
      </c>
      <c r="E179" s="301"/>
      <c r="F179" s="314"/>
      <c r="G179" s="208">
        <v>30117</v>
      </c>
      <c r="H179" s="208">
        <v>146686</v>
      </c>
      <c r="I179" s="180"/>
    </row>
    <row r="180" spans="1:9" x14ac:dyDescent="0.25">
      <c r="A180" s="180"/>
      <c r="B180" s="84" t="s">
        <v>206</v>
      </c>
      <c r="C180" s="88">
        <v>660</v>
      </c>
      <c r="D180" s="300"/>
      <c r="E180" s="301"/>
      <c r="F180" s="314"/>
      <c r="G180" s="208">
        <v>0</v>
      </c>
      <c r="H180" s="208">
        <v>15461</v>
      </c>
      <c r="I180" s="180"/>
    </row>
    <row r="181" spans="1:9" x14ac:dyDescent="0.25">
      <c r="A181" s="180"/>
      <c r="B181" s="84"/>
      <c r="C181" s="88"/>
      <c r="D181" s="302"/>
      <c r="E181" s="301"/>
      <c r="F181" s="314"/>
      <c r="G181" s="208"/>
      <c r="H181" s="208"/>
      <c r="I181" s="180"/>
    </row>
    <row r="182" spans="1:9" x14ac:dyDescent="0.25">
      <c r="A182" s="180"/>
      <c r="B182" s="87"/>
      <c r="C182" s="88"/>
      <c r="D182" s="274"/>
      <c r="E182" s="273"/>
      <c r="F182" s="275"/>
      <c r="G182" s="208"/>
      <c r="H182" s="208"/>
      <c r="I182" s="180"/>
    </row>
    <row r="183" spans="1:9" ht="16.5" customHeight="1" thickBot="1" x14ac:dyDescent="0.3">
      <c r="A183" s="180"/>
      <c r="B183" s="333" t="s">
        <v>146</v>
      </c>
      <c r="C183" s="334"/>
      <c r="D183" s="122">
        <f>SUM(D179:D182)</f>
        <v>32145</v>
      </c>
      <c r="E183" s="242"/>
      <c r="F183" s="243"/>
      <c r="G183" s="244">
        <f>SUM(G179:G182)</f>
        <v>30117</v>
      </c>
      <c r="H183" s="244">
        <f>SUM(H179:H182)</f>
        <v>162147</v>
      </c>
      <c r="I183" s="180"/>
    </row>
    <row r="184" spans="1:9" ht="15.75" thickBot="1" x14ac:dyDescent="0.3">
      <c r="A184" s="180"/>
      <c r="B184" s="90"/>
      <c r="C184" s="62"/>
      <c r="D184" s="63"/>
      <c r="E184" s="276"/>
      <c r="F184" s="217"/>
      <c r="G184" s="276"/>
      <c r="H184" s="276"/>
      <c r="I184" s="180"/>
    </row>
    <row r="185" spans="1:9" ht="15.75" thickBot="1" x14ac:dyDescent="0.3">
      <c r="A185" s="180"/>
      <c r="B185" s="335" t="s">
        <v>193</v>
      </c>
      <c r="C185" s="336"/>
      <c r="D185" s="134">
        <f>D13+D28+D37+D52+D61+D132+D153+D162+D171+D176+D183</f>
        <v>9852398</v>
      </c>
      <c r="E185" s="277"/>
      <c r="F185" s="217"/>
      <c r="G185" s="303">
        <f>G13+G28+G37+G52+G61+G132+G153+G162+G171+G176+G183</f>
        <v>9179626</v>
      </c>
      <c r="H185" s="303">
        <f>H13+H28+H37+H52+H61+H132+H153+H162+H171+H176+H183</f>
        <v>9598429</v>
      </c>
      <c r="I185" s="180"/>
    </row>
    <row r="186" spans="1:9" x14ac:dyDescent="0.25">
      <c r="A186" s="180"/>
      <c r="B186" s="278"/>
      <c r="C186" s="279"/>
      <c r="D186" s="215"/>
      <c r="E186" s="216"/>
      <c r="F186" s="217"/>
      <c r="G186" s="216"/>
      <c r="H186" s="216"/>
      <c r="I186" s="180"/>
    </row>
  </sheetData>
  <mergeCells count="23">
    <mergeCell ref="B112:C112"/>
    <mergeCell ref="B126:C126"/>
    <mergeCell ref="B61:C61"/>
    <mergeCell ref="B132:C132"/>
    <mergeCell ref="B183:C183"/>
    <mergeCell ref="B89:C89"/>
    <mergeCell ref="B107:C107"/>
    <mergeCell ref="B111:C111"/>
    <mergeCell ref="B125:C125"/>
    <mergeCell ref="B130:C130"/>
    <mergeCell ref="B64:C64"/>
    <mergeCell ref="B90:C90"/>
    <mergeCell ref="B108:C108"/>
    <mergeCell ref="B185:C185"/>
    <mergeCell ref="B162:C162"/>
    <mergeCell ref="B171:C171"/>
    <mergeCell ref="B176:C176"/>
    <mergeCell ref="B153:C153"/>
    <mergeCell ref="B2:H2"/>
    <mergeCell ref="B13:C13"/>
    <mergeCell ref="B28:C28"/>
    <mergeCell ref="B37:C37"/>
    <mergeCell ref="B52:C52"/>
  </mergeCells>
  <dataValidations count="3">
    <dataValidation type="whole" allowBlank="1" showInputMessage="1" showErrorMessage="1" error="Please enter figure as a positive number to the nearest whole pound" sqref="D8:D12">
      <formula1>-10000000</formula1>
      <formula2>1000000000</formula2>
    </dataValidation>
    <dataValidation type="whole" allowBlank="1" showInputMessage="1" showErrorMessage="1" error="Please enter figure as a positive number to the nearest whole pound" sqref="D31:D36 D135:D152">
      <formula1>-1000000</formula1>
      <formula2>1000000000</formula2>
    </dataValidation>
    <dataValidation type="whole" allowBlank="1" showInputMessage="1" showErrorMessage="1" error="Please enter figure as a positive number to the nearest whole pound" sqref="D55:D60 D16:D27 D179:D182 D156:D161 D165:D170 D40:D51 E130 E111 E89 E107 E125 D175 D64:D131">
      <formula1>0</formula1>
      <formula2>1000000000</formula2>
    </dataValidation>
  </dataValidations>
  <pageMargins left="0.7" right="0.7" top="0.75" bottom="0.75" header="0.3" footer="0.3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F21" sqref="F21"/>
    </sheetView>
  </sheetViews>
  <sheetFormatPr defaultRowHeight="14.25" x14ac:dyDescent="0.2"/>
  <cols>
    <col min="1" max="1" width="10.33203125" style="70" customWidth="1"/>
    <col min="2" max="2" width="26.88671875" style="70" customWidth="1"/>
    <col min="3" max="3" width="9.33203125" style="71" bestFit="1" customWidth="1"/>
    <col min="4" max="4" width="2.5546875" style="70" customWidth="1"/>
    <col min="5" max="5" width="10.33203125" style="70" customWidth="1"/>
    <col min="6" max="6" width="21.5546875" style="70" customWidth="1"/>
    <col min="7" max="7" width="10" style="71" customWidth="1"/>
    <col min="8" max="8" width="2.88671875" style="70" customWidth="1"/>
    <col min="9" max="9" width="10.33203125" style="70" customWidth="1"/>
    <col min="10" max="10" width="21.5546875" style="70" customWidth="1"/>
    <col min="11" max="11" width="10" style="70" customWidth="1"/>
    <col min="12" max="16384" width="8.88671875" style="70"/>
  </cols>
  <sheetData>
    <row r="1" spans="1:11" ht="18" x14ac:dyDescent="0.25">
      <c r="A1" s="69" t="s">
        <v>200</v>
      </c>
    </row>
    <row r="3" spans="1:11" s="72" customFormat="1" ht="15" x14ac:dyDescent="0.2">
      <c r="A3" s="346" t="s">
        <v>238</v>
      </c>
      <c r="B3" s="346"/>
      <c r="C3" s="346"/>
      <c r="E3" s="346" t="s">
        <v>237</v>
      </c>
      <c r="F3" s="346"/>
      <c r="G3" s="346"/>
      <c r="I3" s="346" t="s">
        <v>236</v>
      </c>
      <c r="J3" s="346"/>
      <c r="K3" s="346"/>
    </row>
    <row r="4" spans="1:11" x14ac:dyDescent="0.2">
      <c r="K4" s="71"/>
    </row>
    <row r="5" spans="1:11" s="75" customFormat="1" x14ac:dyDescent="0.2">
      <c r="A5" s="73" t="s">
        <v>0</v>
      </c>
      <c r="B5" s="73" t="s">
        <v>47</v>
      </c>
      <c r="C5" s="74" t="s">
        <v>146</v>
      </c>
      <c r="E5" s="73" t="s">
        <v>0</v>
      </c>
      <c r="F5" s="73" t="s">
        <v>47</v>
      </c>
      <c r="G5" s="74" t="s">
        <v>146</v>
      </c>
      <c r="I5" s="73"/>
      <c r="J5" s="73" t="s">
        <v>47</v>
      </c>
      <c r="K5" s="74" t="s">
        <v>146</v>
      </c>
    </row>
    <row r="6" spans="1:11" x14ac:dyDescent="0.2">
      <c r="A6" s="76"/>
      <c r="B6" s="76"/>
      <c r="C6" s="77"/>
      <c r="D6" s="78"/>
      <c r="E6" s="76"/>
      <c r="F6" s="76"/>
      <c r="G6" s="77"/>
      <c r="H6" s="78"/>
      <c r="I6" s="76"/>
      <c r="J6" s="76"/>
      <c r="K6" s="77"/>
    </row>
    <row r="7" spans="1:11" x14ac:dyDescent="0.2">
      <c r="A7" s="76" t="s">
        <v>143</v>
      </c>
      <c r="B7" s="76" t="s">
        <v>144</v>
      </c>
      <c r="C7" s="77">
        <v>4484</v>
      </c>
      <c r="D7" s="78"/>
      <c r="E7" s="79">
        <v>370</v>
      </c>
      <c r="F7" s="80" t="s">
        <v>152</v>
      </c>
      <c r="G7" s="81">
        <v>0</v>
      </c>
      <c r="H7" s="78"/>
      <c r="I7" s="79"/>
      <c r="J7" s="304" t="s">
        <v>239</v>
      </c>
      <c r="K7" s="81">
        <v>260843</v>
      </c>
    </row>
    <row r="8" spans="1:11" x14ac:dyDescent="0.2">
      <c r="A8" s="76">
        <v>351</v>
      </c>
      <c r="B8" s="76" t="s">
        <v>170</v>
      </c>
      <c r="C8" s="77">
        <v>12124</v>
      </c>
      <c r="D8" s="78"/>
      <c r="E8" s="76"/>
      <c r="F8" s="79" t="s">
        <v>137</v>
      </c>
      <c r="G8" s="81"/>
      <c r="H8" s="78"/>
      <c r="I8" s="76"/>
      <c r="J8" s="79"/>
      <c r="K8" s="77"/>
    </row>
    <row r="9" spans="1:11" x14ac:dyDescent="0.2">
      <c r="A9" s="76">
        <v>354</v>
      </c>
      <c r="B9" s="76" t="s">
        <v>2</v>
      </c>
      <c r="C9" s="77">
        <v>14367</v>
      </c>
      <c r="D9" s="78"/>
      <c r="E9" s="76"/>
      <c r="F9" s="79" t="s">
        <v>121</v>
      </c>
      <c r="G9" s="77"/>
      <c r="H9" s="78"/>
      <c r="J9" s="82" t="s">
        <v>146</v>
      </c>
      <c r="K9" s="83">
        <f>SUM(K7:K8)</f>
        <v>260843</v>
      </c>
    </row>
    <row r="10" spans="1:11" x14ac:dyDescent="0.2">
      <c r="A10" s="76">
        <v>367</v>
      </c>
      <c r="B10" s="76" t="s">
        <v>171</v>
      </c>
      <c r="C10" s="77">
        <v>422</v>
      </c>
      <c r="D10" s="78"/>
      <c r="F10" s="82" t="s">
        <v>146</v>
      </c>
      <c r="G10" s="83">
        <f>SUM(G7:G9)</f>
        <v>0</v>
      </c>
      <c r="H10" s="78"/>
      <c r="K10" s="71"/>
    </row>
    <row r="11" spans="1:11" x14ac:dyDescent="0.2">
      <c r="A11" s="76">
        <v>509</v>
      </c>
      <c r="B11" s="76" t="s">
        <v>145</v>
      </c>
      <c r="C11" s="77">
        <v>4292</v>
      </c>
      <c r="D11" s="78"/>
      <c r="H11" s="78"/>
      <c r="K11" s="71"/>
    </row>
    <row r="12" spans="1:11" x14ac:dyDescent="0.2">
      <c r="A12" s="76">
        <v>553</v>
      </c>
      <c r="B12" s="76" t="s">
        <v>172</v>
      </c>
      <c r="C12" s="77">
        <v>0</v>
      </c>
      <c r="D12" s="78"/>
      <c r="H12" s="78"/>
      <c r="K12" s="71"/>
    </row>
    <row r="13" spans="1:11" x14ac:dyDescent="0.2">
      <c r="A13" s="76" t="s">
        <v>74</v>
      </c>
      <c r="B13" s="76" t="s">
        <v>173</v>
      </c>
      <c r="C13" s="77">
        <v>6034</v>
      </c>
      <c r="D13" s="78"/>
      <c r="H13" s="78"/>
      <c r="J13" s="78"/>
      <c r="K13" s="78"/>
    </row>
    <row r="14" spans="1:11" x14ac:dyDescent="0.2">
      <c r="A14" s="76" t="s">
        <v>174</v>
      </c>
      <c r="B14" s="76" t="s">
        <v>175</v>
      </c>
      <c r="C14" s="77">
        <v>10020</v>
      </c>
      <c r="D14" s="78"/>
      <c r="H14" s="78"/>
      <c r="J14" s="78"/>
      <c r="K14" s="78"/>
    </row>
    <row r="15" spans="1:11" x14ac:dyDescent="0.2">
      <c r="A15" s="76"/>
      <c r="B15" s="76"/>
      <c r="C15" s="77"/>
      <c r="D15" s="78"/>
      <c r="H15" s="78"/>
      <c r="J15" s="78"/>
      <c r="K15" s="78"/>
    </row>
    <row r="16" spans="1:11" x14ac:dyDescent="0.2">
      <c r="A16" s="76"/>
      <c r="B16" s="76"/>
      <c r="C16" s="77"/>
      <c r="D16" s="78"/>
      <c r="H16" s="78"/>
      <c r="J16" s="78"/>
      <c r="K16" s="78"/>
    </row>
    <row r="17" spans="1:11" x14ac:dyDescent="0.2">
      <c r="A17" s="305" t="s">
        <v>148</v>
      </c>
      <c r="B17" s="305" t="s">
        <v>240</v>
      </c>
      <c r="C17" s="77">
        <v>145000</v>
      </c>
      <c r="D17" s="78"/>
      <c r="H17" s="78"/>
      <c r="J17" s="78"/>
      <c r="K17" s="78"/>
    </row>
    <row r="18" spans="1:11" x14ac:dyDescent="0.2">
      <c r="A18" s="76"/>
      <c r="B18" s="76"/>
      <c r="C18" s="77"/>
      <c r="D18" s="78"/>
      <c r="H18" s="78"/>
      <c r="J18" s="78"/>
      <c r="K18" s="78"/>
    </row>
    <row r="19" spans="1:11" x14ac:dyDescent="0.2">
      <c r="A19" s="76"/>
      <c r="B19" s="76"/>
      <c r="C19" s="77"/>
      <c r="D19" s="78"/>
      <c r="H19" s="78"/>
      <c r="J19" s="78"/>
      <c r="K19" s="78"/>
    </row>
    <row r="20" spans="1:11" x14ac:dyDescent="0.2">
      <c r="A20" s="76"/>
      <c r="B20" s="76"/>
      <c r="C20" s="77"/>
      <c r="D20" s="78"/>
      <c r="H20" s="78"/>
    </row>
    <row r="21" spans="1:11" x14ac:dyDescent="0.2">
      <c r="A21" s="76"/>
      <c r="B21" s="76"/>
      <c r="C21" s="77"/>
    </row>
    <row r="22" spans="1:11" x14ac:dyDescent="0.2">
      <c r="A22" s="76"/>
      <c r="B22" s="76"/>
      <c r="C22" s="77"/>
    </row>
    <row r="23" spans="1:11" x14ac:dyDescent="0.2">
      <c r="A23" s="76"/>
      <c r="B23" s="76"/>
      <c r="C23" s="77"/>
    </row>
    <row r="24" spans="1:11" x14ac:dyDescent="0.2">
      <c r="A24" s="76"/>
      <c r="B24" s="76"/>
      <c r="C24" s="77"/>
    </row>
    <row r="25" spans="1:11" x14ac:dyDescent="0.2">
      <c r="B25" s="82" t="s">
        <v>146</v>
      </c>
      <c r="C25" s="83">
        <f>SUM(C7:C24)</f>
        <v>196743</v>
      </c>
    </row>
  </sheetData>
  <mergeCells count="3">
    <mergeCell ref="A3:C3"/>
    <mergeCell ref="E3:G3"/>
    <mergeCell ref="I3:K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INCOME</vt:lpstr>
      <vt:lpstr>EXPENDITURE</vt:lpstr>
      <vt:lpstr>Appendix 1 - Brought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K.Whordley</cp:lastModifiedBy>
  <cp:lastPrinted>2023-06-22T09:22:30Z</cp:lastPrinted>
  <dcterms:created xsi:type="dcterms:W3CDTF">2018-06-04T09:40:25Z</dcterms:created>
  <dcterms:modified xsi:type="dcterms:W3CDTF">2023-07-03T06:43:48Z</dcterms:modified>
</cp:coreProperties>
</file>